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66925"/>
  <mc:AlternateContent xmlns:mc="http://schemas.openxmlformats.org/markup-compatibility/2006">
    <mc:Choice Requires="x15">
      <x15ac:absPath xmlns:x15ac="http://schemas.microsoft.com/office/spreadsheetml/2010/11/ac" url="C:\Users\schmittb\Documents\A_Bernard\EPN2024-RI\TNA\"/>
    </mc:Choice>
  </mc:AlternateContent>
  <xr:revisionPtr revIDLastSave="0" documentId="13_ncr:1_{BC9AC00E-B244-40A1-9689-131170452465}" xr6:coauthVersionLast="36" xr6:coauthVersionMax="36" xr10:uidLastSave="{00000000-0000-0000-0000-000000000000}"/>
  <bookViews>
    <workbookView xWindow="0" yWindow="0" windowWidth="22170" windowHeight="12750" xr2:uid="{ED471D1D-C5E1-49F9-9FC9-E5048A876CC3}"/>
  </bookViews>
  <sheets>
    <sheet name="Template" sheetId="2" r:id="rId1"/>
    <sheet name="Exemple Cryo" sheetId="3" r:id="rId2"/>
    <sheet name="Exemple BRDF" sheetId="4"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8" i="3" l="1"/>
  <c r="C48" i="2"/>
  <c r="C49" i="2" s="1"/>
  <c r="C49" i="3"/>
  <c r="C49" i="4"/>
  <c r="C47" i="4"/>
  <c r="C66" i="4" l="1"/>
  <c r="D63" i="4"/>
  <c r="D64" i="4" s="1"/>
  <c r="D65" i="4" s="1"/>
  <c r="C63" i="4"/>
  <c r="C64" i="4" s="1"/>
  <c r="C65" i="4" s="1"/>
  <c r="C41" i="4"/>
  <c r="C40" i="4"/>
  <c r="D66" i="4" s="1"/>
  <c r="C38" i="4"/>
  <c r="B63" i="4" l="1"/>
  <c r="C50" i="4"/>
  <c r="C51" i="4" s="1"/>
  <c r="D70" i="4"/>
  <c r="D71" i="4" s="1"/>
  <c r="C70" i="4"/>
  <c r="C71" i="4" s="1"/>
  <c r="C47" i="3"/>
  <c r="C40" i="3"/>
  <c r="C41" i="3" s="1"/>
  <c r="C38" i="3"/>
  <c r="D72" i="4" l="1"/>
  <c r="D73" i="4"/>
  <c r="C73" i="4"/>
  <c r="C72" i="4"/>
  <c r="B64" i="4"/>
  <c r="B65" i="4" s="1"/>
  <c r="B70" i="4"/>
  <c r="B71" i="4" s="1"/>
  <c r="C50" i="3"/>
  <c r="C51" i="3" s="1"/>
  <c r="C63" i="3"/>
  <c r="D63" i="3"/>
  <c r="C66" i="3"/>
  <c r="D66" i="3"/>
  <c r="B73" i="4" l="1"/>
  <c r="B72" i="4"/>
  <c r="B63" i="3"/>
  <c r="B64" i="3" s="1"/>
  <c r="B65" i="3" s="1"/>
  <c r="D70" i="3"/>
  <c r="D71" i="3" s="1"/>
  <c r="D73" i="3" s="1"/>
  <c r="D64" i="3"/>
  <c r="D65" i="3" s="1"/>
  <c r="C70" i="3"/>
  <c r="C71" i="3" s="1"/>
  <c r="C64" i="3"/>
  <c r="C65" i="3" s="1"/>
  <c r="C73" i="3" l="1"/>
  <c r="C72" i="3"/>
  <c r="B70" i="3"/>
  <c r="B71" i="3" s="1"/>
  <c r="D72" i="3"/>
  <c r="B73" i="3" l="1"/>
  <c r="B72" i="3"/>
  <c r="C38" i="2" l="1"/>
  <c r="C40" i="2"/>
  <c r="C63" i="2" s="1"/>
  <c r="C47" i="2"/>
  <c r="C70" i="2" l="1"/>
  <c r="C71" i="2" s="1"/>
  <c r="C64" i="2"/>
  <c r="C65" i="2" s="1"/>
  <c r="C41" i="2"/>
  <c r="C66" i="2"/>
  <c r="D66" i="2"/>
  <c r="D63" i="2"/>
  <c r="C72" i="2" l="1"/>
  <c r="C73" i="2"/>
  <c r="C50" i="2"/>
  <c r="C51" i="2" s="1"/>
  <c r="B63" i="2"/>
  <c r="B70" i="2" s="1"/>
  <c r="B71" i="2" s="1"/>
  <c r="D70" i="2"/>
  <c r="D71" i="2" s="1"/>
  <c r="D64" i="2"/>
  <c r="D65" i="2" s="1"/>
  <c r="B73" i="2" l="1"/>
  <c r="B72" i="2"/>
  <c r="D73" i="2"/>
  <c r="D72" i="2"/>
  <c r="B64" i="2"/>
  <c r="B65" i="2" s="1"/>
</calcChain>
</file>

<file path=xl/sharedStrings.xml><?xml version="1.0" encoding="utf-8"?>
<sst xmlns="http://schemas.openxmlformats.org/spreadsheetml/2006/main" count="727" uniqueCount="198">
  <si>
    <r>
      <t xml:space="preserve"> * </t>
    </r>
    <r>
      <rPr>
        <sz val="11"/>
        <color rgb="FFFF0000"/>
        <rFont val="Calibri"/>
        <family val="2"/>
        <scheme val="minor"/>
      </rPr>
      <t/>
    </r>
  </si>
  <si>
    <r>
      <t xml:space="preserve">* </t>
    </r>
    <r>
      <rPr>
        <b/>
        <sz val="11"/>
        <color rgb="FFFF0000"/>
        <rFont val="Calibri"/>
        <family val="2"/>
        <scheme val="minor"/>
      </rPr>
      <t/>
    </r>
  </si>
  <si>
    <t xml:space="preserve">*  </t>
  </si>
  <si>
    <t xml:space="preserve">* </t>
  </si>
  <si>
    <t xml:space="preserve">TNA manager proposal analysis: </t>
  </si>
  <si>
    <t xml:space="preserve"> * </t>
  </si>
  <si>
    <t>Proposer comments:</t>
  </si>
  <si>
    <t>for 24h/day: if day&amp;night measurement possible (~24h per sample)</t>
  </si>
  <si>
    <t xml:space="preserve"> </t>
  </si>
  <si>
    <t>(days)</t>
  </si>
  <si>
    <t>for 10h/day: when mostly day measurement possible (&lt; 2 h per sample)</t>
  </si>
  <si>
    <t>for 24h/day                 (days)</t>
  </si>
  <si>
    <t>(hours)</t>
  </si>
  <si>
    <t>including measurement of the reference surface (Spectralon+Infragold)</t>
  </si>
  <si>
    <t>number</t>
  </si>
  <si>
    <t>Samples</t>
  </si>
  <si>
    <t>time cryo on-off     (hours)</t>
  </si>
  <si>
    <t xml:space="preserve">for 24h/day: if day&amp;night measurement possible </t>
  </si>
  <si>
    <t>part during night</t>
  </si>
  <si>
    <t>average, will depend on sample and temperature</t>
  </si>
  <si>
    <t>before opening cell</t>
  </si>
  <si>
    <t>-</t>
  </si>
  <si>
    <t>system warming time (min)</t>
  </si>
  <si>
    <t>T steps &amp; sample mass</t>
  </si>
  <si>
    <t>same for all Temperatures (5-10 min)</t>
  </si>
  <si>
    <t>average, will depend on temperature</t>
  </si>
  <si>
    <t>depend on T mini, on</t>
  </si>
  <si>
    <t>average, will depend on sample</t>
  </si>
  <si>
    <t>depend on sample</t>
  </si>
  <si>
    <t>according to temperature limits of cold room or cell (see web site)</t>
  </si>
  <si>
    <t>ex: 75K, 100K, 150K</t>
  </si>
  <si>
    <t xml:space="preserve">  </t>
  </si>
  <si>
    <t>number temperatures</t>
  </si>
  <si>
    <r>
      <rPr>
        <b/>
        <sz val="11"/>
        <color theme="1"/>
        <rFont val="Calibri"/>
        <family val="2"/>
        <scheme val="minor"/>
      </rPr>
      <t>Serac</t>
    </r>
    <r>
      <rPr>
        <sz val="11"/>
        <color theme="1"/>
        <rFont val="Calibri"/>
        <family val="2"/>
        <scheme val="minor"/>
      </rPr>
      <t>: -38°C to +80°C (235 to 350K) -</t>
    </r>
    <r>
      <rPr>
        <b/>
        <sz val="11"/>
        <color theme="1"/>
        <rFont val="Calibri"/>
        <family val="2"/>
        <scheme val="minor"/>
      </rPr>
      <t xml:space="preserve"> Mirage</t>
    </r>
    <r>
      <rPr>
        <sz val="11"/>
        <color theme="1"/>
        <rFont val="Calibri"/>
        <family val="2"/>
        <scheme val="minor"/>
      </rPr>
      <t>: 25°C to +250°C (298 to 323K)</t>
    </r>
  </si>
  <si>
    <t>choose one</t>
  </si>
  <si>
    <t>Yes= 1, No = 0</t>
  </si>
  <si>
    <r>
      <rPr>
        <b/>
        <sz val="11"/>
        <color theme="1"/>
        <rFont val="Calibri"/>
        <family val="2"/>
        <scheme val="minor"/>
      </rPr>
      <t>Cold room</t>
    </r>
    <r>
      <rPr>
        <sz val="11"/>
        <color theme="1"/>
        <rFont val="Calibri"/>
        <family val="2"/>
        <scheme val="minor"/>
      </rPr>
      <t>: mostly unique temperature between -20°C and 0°C</t>
    </r>
  </si>
  <si>
    <t>CSS comments</t>
  </si>
  <si>
    <t>CarboN-IR</t>
  </si>
  <si>
    <r>
      <t xml:space="preserve">Serac </t>
    </r>
    <r>
      <rPr>
        <sz val="11"/>
        <color theme="1"/>
        <rFont val="Calibri"/>
        <family val="2"/>
        <scheme val="minor"/>
      </rPr>
      <t>or</t>
    </r>
    <r>
      <rPr>
        <b/>
        <sz val="11"/>
        <color theme="1"/>
        <rFont val="Calibri"/>
        <family val="2"/>
        <scheme val="minor"/>
      </rPr>
      <t xml:space="preserve"> Mirage</t>
    </r>
  </si>
  <si>
    <t>Cryogenic cell (1 option)</t>
  </si>
  <si>
    <t>for 24h/day: if day&amp;night measurement possible</t>
  </si>
  <si>
    <t>SBRDF = Spectral BRDF</t>
  </si>
  <si>
    <t>SBRDF time        (min)</t>
  </si>
  <si>
    <r>
      <rPr>
        <i/>
        <sz val="11"/>
        <color theme="1"/>
        <rFont val="Calibri"/>
        <family val="2"/>
        <scheme val="minor"/>
      </rPr>
      <t>note</t>
    </r>
    <r>
      <rPr>
        <sz val="11"/>
        <color theme="1"/>
        <rFont val="Calibri"/>
        <family val="2"/>
        <scheme val="minor"/>
      </rPr>
      <t>: measurements in principal plane =&gt; 2 azimuths: 0°, 180°</t>
    </r>
  </si>
  <si>
    <t>0°</t>
  </si>
  <si>
    <t>azimuth angles</t>
  </si>
  <si>
    <r>
      <rPr>
        <b/>
        <sz val="11"/>
        <color theme="1"/>
        <rFont val="Calibri"/>
        <family val="2"/>
        <scheme val="minor"/>
      </rPr>
      <t>Serac, CarboN-IR &amp; MIRAGE</t>
    </r>
    <r>
      <rPr>
        <sz val="11"/>
        <color theme="1"/>
        <rFont val="Calibri"/>
        <family val="2"/>
        <scheme val="minor"/>
      </rPr>
      <t>: limited angles, but mostly single geometry</t>
    </r>
  </si>
  <si>
    <t>emergence angles</t>
  </si>
  <si>
    <t>variable angles only for cold room measurements</t>
  </si>
  <si>
    <t>incidence angles</t>
  </si>
  <si>
    <t>list of angles (°)</t>
  </si>
  <si>
    <t>Geometries</t>
  </si>
  <si>
    <t>(hour)</t>
  </si>
  <si>
    <t>Spectrum time (min)</t>
  </si>
  <si>
    <t>15.5</t>
  </si>
  <si>
    <t>3000-4800nm</t>
  </si>
  <si>
    <t xml:space="preserve"> 1.5, 1 or 0.6 ==&gt; see table</t>
  </si>
  <si>
    <t>Resolution</t>
  </si>
  <si>
    <t>7.6</t>
  </si>
  <si>
    <t>12.7</t>
  </si>
  <si>
    <t>1500-3000nm</t>
  </si>
  <si>
    <t>Nb wavelengths</t>
  </si>
  <si>
    <t>number of scans</t>
  </si>
  <si>
    <t>3.8</t>
  </si>
  <si>
    <t>6.3</t>
  </si>
  <si>
    <t>9.5</t>
  </si>
  <si>
    <t>750-1500nm</t>
  </si>
  <si>
    <t>note: half these values for SHINE</t>
  </si>
  <si>
    <t>2 nm</t>
  </si>
  <si>
    <t>2.9 nm</t>
  </si>
  <si>
    <t>4.4 nm</t>
  </si>
  <si>
    <t>400-700nm</t>
  </si>
  <si>
    <t>with different sampling</t>
  </si>
  <si>
    <t>spectral range \ slit width</t>
  </si>
  <si>
    <t xml:space="preserve">Fill if you need 2-3 ranges </t>
  </si>
  <si>
    <t xml:space="preserve">                                 range #3</t>
  </si>
  <si>
    <t>Resolution table (nm)</t>
  </si>
  <si>
    <t>increasing resolution leads to decrease S/N (need to be evaluated)</t>
  </si>
  <si>
    <t xml:space="preserve">                                 range #2</t>
  </si>
  <si>
    <t>Wavelength         range #1</t>
  </si>
  <si>
    <t>Additional TNA info (see web pages for details)</t>
  </si>
  <si>
    <t>TNA analysis</t>
  </si>
  <si>
    <t>Comments</t>
  </si>
  <si>
    <t>average waiting time</t>
  </si>
  <si>
    <t>Spectra</t>
  </si>
  <si>
    <t>SHADOWS</t>
  </si>
  <si>
    <t>SHINE</t>
  </si>
  <si>
    <t>#9</t>
  </si>
  <si>
    <t>#8</t>
  </si>
  <si>
    <t>#7</t>
  </si>
  <si>
    <t>#6</t>
  </si>
  <si>
    <t>#5</t>
  </si>
  <si>
    <t>#4</t>
  </si>
  <si>
    <t xml:space="preserve">       20 grains deep for A &lt; 0.3</t>
  </si>
  <si>
    <t>#3</t>
  </si>
  <si>
    <t xml:space="preserve">       50 grains deep for 0.3 &lt; A &lt; 0.7</t>
  </si>
  <si>
    <t>#2</t>
  </si>
  <si>
    <t>#1</t>
  </si>
  <si>
    <t>Typical albedo</t>
  </si>
  <si>
    <t>Grain sizes / Available volume</t>
  </si>
  <si>
    <t>State</t>
  </si>
  <si>
    <t>Material</t>
  </si>
  <si>
    <r>
      <t xml:space="preserve">WARNING: </t>
    </r>
    <r>
      <rPr>
        <b/>
        <sz val="11"/>
        <color theme="1"/>
        <rFont val="Calibri"/>
        <family val="2"/>
        <scheme val="minor"/>
      </rPr>
      <t>this simulator gives an estimation of the measurement time but did not take everything into account. It should be sent to and validated by the CSS managers:</t>
    </r>
    <r>
      <rPr>
        <b/>
        <sz val="11"/>
        <color rgb="FFFF0000"/>
        <rFont val="Calibri"/>
        <family val="2"/>
        <scheme val="minor"/>
      </rPr>
      <t xml:space="preserve"> </t>
    </r>
    <r>
      <rPr>
        <b/>
        <sz val="11"/>
        <color rgb="FF0070C0"/>
        <rFont val="Calibri"/>
        <family val="2"/>
        <scheme val="minor"/>
      </rPr>
      <t>bernard.schmitt@univ-grenoble-alpes.fr</t>
    </r>
  </si>
  <si>
    <t>Dark orange boxes are reserved to TNA manager</t>
  </si>
  <si>
    <t>Information: in pink boxes</t>
  </si>
  <si>
    <t>Results of calculation: in the orange boxes</t>
  </si>
  <si>
    <t>Fill only the blue boxes</t>
  </si>
  <si>
    <t xml:space="preserve">Measurement time Simulator of Spectro-Gonio Radiometers @ CSS / IPAG </t>
  </si>
  <si>
    <r>
      <rPr>
        <b/>
        <sz val="11"/>
        <color theme="1"/>
        <rFont val="Calibri"/>
        <family val="2"/>
        <scheme val="minor"/>
      </rPr>
      <t>Thickness mini (d)</t>
    </r>
    <r>
      <rPr>
        <sz val="11"/>
        <color theme="1"/>
        <rFont val="Calibri"/>
        <family val="2"/>
        <scheme val="minor"/>
      </rPr>
      <t xml:space="preserve">: </t>
    </r>
  </si>
  <si>
    <t xml:space="preserve">       100 grains deep for A &gt; 0.7 </t>
  </si>
  <si>
    <r>
      <rPr>
        <b/>
        <sz val="11"/>
        <color theme="1"/>
        <rFont val="Calibri"/>
        <family val="2"/>
        <scheme val="minor"/>
      </rPr>
      <t>Diameter mini (D) (cm)</t>
    </r>
    <r>
      <rPr>
        <sz val="11"/>
        <color theme="1"/>
        <rFont val="Calibri"/>
        <family val="2"/>
        <scheme val="minor"/>
      </rPr>
      <t xml:space="preserve">: </t>
    </r>
  </si>
  <si>
    <t xml:space="preserve">       D = 2/cos(i_max) + d</t>
  </si>
  <si>
    <t>For SHADOWS &amp; SHINE/Gognito mode</t>
  </si>
  <si>
    <t xml:space="preserve">       D = 2/cos(e_max) + d</t>
  </si>
  <si>
    <t xml:space="preserve">For SHINE </t>
  </si>
  <si>
    <t>i_max &amp; e_max = maximum incidence &amp; emergence angles</t>
  </si>
  <si>
    <t>set to 0 if not used</t>
  </si>
  <si>
    <t>set to -1 if not used</t>
  </si>
  <si>
    <t>set to 1 if not used</t>
  </si>
  <si>
    <t>mini                          (nm)</t>
  </si>
  <si>
    <t>maxi                         (nm)</t>
  </si>
  <si>
    <t>sampling                (nm)</t>
  </si>
  <si>
    <t>Proposer Comments</t>
  </si>
  <si>
    <t>same for SHINE &amp; SHADOWS</t>
  </si>
  <si>
    <t xml:space="preserve">    "</t>
  </si>
  <si>
    <t>Proposer Comments: light blue boxes</t>
  </si>
  <si>
    <t>90-100-110-130-150-180-210-240-270-290K</t>
  </si>
  <si>
    <t>Mg-carbonate (antigorite)</t>
  </si>
  <si>
    <t>0-20 um, 20-50 um, 50-100 um</t>
  </si>
  <si>
    <t>Ammoniated phyllosilicate (NH4-montmorillonite)</t>
  </si>
  <si>
    <t xml:space="preserve"> Mg-carbonate (magnesite)</t>
  </si>
  <si>
    <t>Dark component (Graphite)</t>
  </si>
  <si>
    <t xml:space="preserve">Mixture 1 </t>
  </si>
  <si>
    <t>5%-6%-5%-84%</t>
  </si>
  <si>
    <t xml:space="preserve">Mixture 2 </t>
  </si>
  <si>
    <t>Mixture 3</t>
  </si>
  <si>
    <t>10%-10%-5%-75%</t>
  </si>
  <si>
    <t>25%-25%-10%-40%</t>
  </si>
  <si>
    <t>30°</t>
  </si>
  <si>
    <t>20-50 um</t>
  </si>
  <si>
    <t>for 10h/day                 (days)</t>
  </si>
  <si>
    <t>waiting time for Teq. (min)</t>
  </si>
  <si>
    <t>pumping time                (min)</t>
  </si>
  <si>
    <t>cooling time                   (min)</t>
  </si>
  <si>
    <t>heating time                  (min)</t>
  </si>
  <si>
    <t>Time per sample          (min)</t>
  </si>
  <si>
    <t>Time, all samples         (min)</t>
  </si>
  <si>
    <t>t integration          (ms)</t>
  </si>
  <si>
    <t>Temperature \ Time</t>
  </si>
  <si>
    <t>270 K</t>
  </si>
  <si>
    <t>250 K</t>
  </si>
  <si>
    <t>220 K</t>
  </si>
  <si>
    <t>200 K</t>
  </si>
  <si>
    <t>180 K</t>
  </si>
  <si>
    <t>160 K</t>
  </si>
  <si>
    <t>140 K</t>
  </si>
  <si>
    <t>120 K</t>
  </si>
  <si>
    <t>100 K</t>
  </si>
  <si>
    <t>90 K</t>
  </si>
  <si>
    <t>80 K</t>
  </si>
  <si>
    <t>70 K</t>
  </si>
  <si>
    <t>(min)</t>
  </si>
  <si>
    <t xml:space="preserve">  Cooling from 293K</t>
  </si>
  <si>
    <t xml:space="preserve">  Heating to 293K</t>
  </si>
  <si>
    <t>Stabilisation time at each T</t>
  </si>
  <si>
    <t>+ 5 -10 min</t>
  </si>
  <si>
    <t>0°, 30°, 60°</t>
  </si>
  <si>
    <t>0°, 10°, 20°, 30°, 40°, 50°, 60°</t>
  </si>
  <si>
    <t>Cold room / room T</t>
  </si>
  <si>
    <t>-10°C</t>
  </si>
  <si>
    <t>Mg-carbonate (magnesite)</t>
  </si>
  <si>
    <t>can fit in 10 days + WE</t>
  </si>
  <si>
    <t>slit width (resolution)</t>
  </si>
  <si>
    <t>Values in bottom right table</t>
  </si>
  <si>
    <t>fixed to 5 to 10 min</t>
  </si>
  <si>
    <t>CarboN-IR cell :</t>
  </si>
  <si>
    <t>20°</t>
  </si>
  <si>
    <t>average, will depend on sample and pressure</t>
  </si>
  <si>
    <t>sample installation      (min)</t>
  </si>
  <si>
    <t>Temperature list     (°C or K)</t>
  </si>
  <si>
    <t>* measurements will be done in closed cell with a few mbar of air to help thermal stabilisation of very fine grains</t>
  </si>
  <si>
    <t>*  will  first cool sample to 90K and then measure spectra during warming steps</t>
  </si>
  <si>
    <t>* propose to add a spectrum at 270K at the beginning of the cooling phase to check possible evolution of the sample</t>
  </si>
  <si>
    <t xml:space="preserve"> * check if some phase transition is expected to occurs and at which temperature (may need to make smaller steps around it)</t>
  </si>
  <si>
    <t xml:space="preserve"> * please provide a typical spectrum for each type of material, if available in the littérature</t>
  </si>
  <si>
    <t xml:space="preserve"> * the geometries with phase angle &lt; 10° will be eliminated (limit of the instrument)</t>
  </si>
  <si>
    <t xml:space="preserve"> *  only one azimuth (0°) will be done for i=0° : identical due to symmetry</t>
  </si>
  <si>
    <t>Nb geometries  (total)</t>
  </si>
  <si>
    <t xml:space="preserve">                        (effective)</t>
  </si>
  <si>
    <t>determined by manager</t>
  </si>
  <si>
    <t>depend on geometry set</t>
  </si>
  <si>
    <t>0°, 45°, 180°</t>
  </si>
  <si>
    <t xml:space="preserve"> *  effective number of geometries will be 42</t>
  </si>
  <si>
    <r>
      <rPr>
        <b/>
        <sz val="11"/>
        <color theme="1"/>
        <rFont val="Calibri"/>
        <family val="2"/>
        <scheme val="minor"/>
      </rPr>
      <t>CarboN-IR</t>
    </r>
    <r>
      <rPr>
        <sz val="11"/>
        <color theme="1"/>
        <rFont val="Calibri"/>
        <family val="2"/>
        <scheme val="minor"/>
      </rPr>
      <t xml:space="preserve"> : -208°C to +27°C (65K to 300K) - </t>
    </r>
    <r>
      <rPr>
        <b/>
        <sz val="11"/>
        <color theme="1"/>
        <rFont val="Calibri"/>
        <family val="2"/>
        <scheme val="minor"/>
      </rPr>
      <t>Cold room</t>
    </r>
    <r>
      <rPr>
        <sz val="11"/>
        <color theme="1"/>
        <rFont val="Calibri"/>
        <family val="2"/>
        <scheme val="minor"/>
      </rPr>
      <t>: -20°C to 0°C</t>
    </r>
  </si>
  <si>
    <t>* Provide the safety sheets of all the solid chemical materials to be measured!                          There are limitations on the type of solid chemicals that can be put in the cold room (closed room) or in the cryogenice cell (cooper, T sensors, ...)</t>
  </si>
  <si>
    <t>#10</t>
  </si>
  <si>
    <t>(version #5 - 15/11/2020)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</si>
</sst>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b/>
      <sz val="11"/>
      <name val="Calibri"/>
      <family val="2"/>
      <scheme val="minor"/>
    </font>
    <font>
      <i/>
      <sz val="11"/>
      <color theme="1"/>
      <name val="Calibri"/>
      <family val="2"/>
      <scheme val="minor"/>
    </font>
    <font>
      <b/>
      <i/>
      <sz val="11"/>
      <color theme="1"/>
      <name val="Calibri"/>
      <family val="2"/>
      <scheme val="minor"/>
    </font>
    <font>
      <b/>
      <sz val="14"/>
      <color theme="1"/>
      <name val="Calibri"/>
      <family val="2"/>
      <scheme val="minor"/>
    </font>
    <font>
      <b/>
      <sz val="11"/>
      <color rgb="FF0070C0"/>
      <name val="Calibri"/>
      <family val="2"/>
      <scheme val="minor"/>
    </font>
    <font>
      <b/>
      <sz val="18"/>
      <color theme="1"/>
      <name val="Calibri"/>
      <family val="2"/>
      <scheme val="minor"/>
    </font>
    <font>
      <sz val="10"/>
      <color theme="1"/>
      <name val="Calibri"/>
      <family val="2"/>
      <scheme val="minor"/>
    </font>
    <font>
      <sz val="10"/>
      <color theme="1"/>
      <name val="Arial Unicode MS"/>
      <family val="2"/>
    </font>
    <font>
      <i/>
      <sz val="10"/>
      <color theme="1"/>
      <name val="Calibri"/>
      <family val="2"/>
      <scheme val="minor"/>
    </font>
  </fonts>
  <fills count="9">
    <fill>
      <patternFill patternType="none"/>
    </fill>
    <fill>
      <patternFill patternType="gray125"/>
    </fill>
    <fill>
      <patternFill patternType="solid">
        <fgColor theme="5" tint="0.39997558519241921"/>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rgb="FFFF8669"/>
        <bgColor indexed="64"/>
      </patternFill>
    </fill>
    <fill>
      <patternFill patternType="solid">
        <fgColor rgb="FF00B0F0"/>
        <bgColor indexed="64"/>
      </patternFill>
    </fill>
    <fill>
      <patternFill patternType="solid">
        <fgColor theme="8" tint="0.39997558519241921"/>
        <bgColor indexed="64"/>
      </patternFill>
    </fill>
    <fill>
      <patternFill patternType="solid">
        <fgColor rgb="FFFFFF00"/>
        <bgColor indexed="64"/>
      </patternFill>
    </fill>
  </fills>
  <borders count="17">
    <border>
      <left/>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s>
  <cellStyleXfs count="1">
    <xf numFmtId="0" fontId="0" fillId="0" borderId="0"/>
  </cellStyleXfs>
  <cellXfs count="126">
    <xf numFmtId="0" fontId="0" fillId="0" borderId="0" xfId="0"/>
    <xf numFmtId="0" fontId="0" fillId="0" borderId="0" xfId="0" applyFill="1" applyAlignment="1">
      <alignment horizontal="center"/>
    </xf>
    <xf numFmtId="49" fontId="0" fillId="0" borderId="0" xfId="0" applyNumberFormat="1" applyFill="1" applyBorder="1" applyAlignment="1">
      <alignment horizontal="center"/>
    </xf>
    <xf numFmtId="49" fontId="0" fillId="0" borderId="0" xfId="0" applyNumberFormat="1"/>
    <xf numFmtId="49" fontId="0" fillId="0" borderId="0" xfId="0" applyNumberFormat="1" applyFill="1" applyAlignment="1">
      <alignment horizontal="center"/>
    </xf>
    <xf numFmtId="49" fontId="0" fillId="0" borderId="0" xfId="0" applyNumberFormat="1" applyAlignment="1">
      <alignment horizontal="left"/>
    </xf>
    <xf numFmtId="0" fontId="0" fillId="3" borderId="0" xfId="0" applyFill="1"/>
    <xf numFmtId="0" fontId="0" fillId="2" borderId="0" xfId="0" applyFill="1" applyAlignment="1">
      <alignment horizontal="center"/>
    </xf>
    <xf numFmtId="49" fontId="4" fillId="2" borderId="0" xfId="0" applyNumberFormat="1" applyFont="1" applyFill="1" applyAlignment="1">
      <alignment horizontal="left"/>
    </xf>
    <xf numFmtId="164" fontId="0" fillId="4" borderId="0" xfId="0" applyNumberFormat="1" applyFill="1" applyAlignment="1">
      <alignment horizontal="center"/>
    </xf>
    <xf numFmtId="0" fontId="0" fillId="5" borderId="0" xfId="0" applyFill="1" applyAlignment="1">
      <alignment horizontal="right"/>
    </xf>
    <xf numFmtId="49" fontId="3" fillId="2" borderId="0" xfId="0" applyNumberFormat="1" applyFont="1" applyFill="1" applyAlignment="1">
      <alignment horizontal="center"/>
    </xf>
    <xf numFmtId="164" fontId="2" fillId="4" borderId="0" xfId="0" applyNumberFormat="1" applyFont="1" applyFill="1" applyAlignment="1">
      <alignment horizontal="center"/>
    </xf>
    <xf numFmtId="1" fontId="2" fillId="4" borderId="0" xfId="0" applyNumberFormat="1" applyFont="1" applyFill="1" applyAlignment="1">
      <alignment horizontal="center"/>
    </xf>
    <xf numFmtId="0" fontId="2" fillId="5" borderId="0" xfId="0" applyFont="1" applyFill="1" applyAlignment="1">
      <alignment horizontal="right"/>
    </xf>
    <xf numFmtId="49" fontId="0" fillId="2" borderId="0" xfId="0" applyNumberFormat="1" applyFill="1"/>
    <xf numFmtId="1" fontId="0" fillId="4" borderId="0" xfId="0" applyNumberFormat="1" applyFill="1" applyAlignment="1">
      <alignment horizontal="center"/>
    </xf>
    <xf numFmtId="0" fontId="2" fillId="5" borderId="0" xfId="0" applyFont="1" applyFill="1"/>
    <xf numFmtId="49" fontId="0" fillId="2" borderId="0" xfId="0" applyNumberFormat="1" applyFill="1" applyAlignment="1">
      <alignment horizontal="center"/>
    </xf>
    <xf numFmtId="0" fontId="0" fillId="0" borderId="0" xfId="0" applyFill="1" applyAlignment="1">
      <alignment horizontal="right"/>
    </xf>
    <xf numFmtId="0" fontId="2" fillId="0" borderId="0" xfId="0" applyFont="1"/>
    <xf numFmtId="0" fontId="0" fillId="2" borderId="0" xfId="0" applyFill="1"/>
    <xf numFmtId="49" fontId="2" fillId="2" borderId="0" xfId="0" applyNumberFormat="1" applyFont="1" applyFill="1" applyAlignment="1">
      <alignment horizontal="left"/>
    </xf>
    <xf numFmtId="49" fontId="2" fillId="2" borderId="0" xfId="0" applyNumberFormat="1" applyFont="1" applyFill="1" applyAlignment="1">
      <alignment horizontal="center"/>
    </xf>
    <xf numFmtId="0" fontId="0" fillId="3" borderId="0" xfId="0" applyFont="1" applyFill="1" applyAlignment="1">
      <alignment horizontal="center"/>
    </xf>
    <xf numFmtId="0" fontId="0" fillId="3" borderId="0" xfId="0" applyFill="1" applyAlignment="1">
      <alignment horizontal="center"/>
    </xf>
    <xf numFmtId="49" fontId="0" fillId="3" borderId="0" xfId="0" applyNumberFormat="1" applyFill="1" applyAlignment="1">
      <alignment horizontal="center"/>
    </xf>
    <xf numFmtId="0" fontId="0" fillId="0" borderId="0" xfId="0" applyAlignment="1">
      <alignment vertical="top"/>
    </xf>
    <xf numFmtId="0" fontId="0" fillId="0" borderId="0" xfId="0" applyFont="1" applyAlignment="1"/>
    <xf numFmtId="0" fontId="0" fillId="0" borderId="0" xfId="0" applyFont="1" applyAlignment="1">
      <alignment horizontal="right" indent="1"/>
    </xf>
    <xf numFmtId="0" fontId="2" fillId="2" borderId="0" xfId="0" applyFont="1" applyFill="1" applyAlignment="1">
      <alignment horizontal="center"/>
    </xf>
    <xf numFmtId="0" fontId="2" fillId="0" borderId="0" xfId="0" applyFont="1" applyAlignment="1">
      <alignment horizontal="center"/>
    </xf>
    <xf numFmtId="2" fontId="0" fillId="4" borderId="0" xfId="0" applyNumberFormat="1" applyFill="1"/>
    <xf numFmtId="2" fontId="2" fillId="4" borderId="0" xfId="0" applyNumberFormat="1" applyFont="1" applyFill="1"/>
    <xf numFmtId="164" fontId="0" fillId="4" borderId="0" xfId="0" applyNumberFormat="1" applyFill="1"/>
    <xf numFmtId="0" fontId="0" fillId="4" borderId="0" xfId="0" applyFill="1"/>
    <xf numFmtId="0" fontId="1" fillId="2" borderId="0" xfId="0" applyFont="1" applyFill="1" applyAlignment="1">
      <alignment horizontal="center"/>
    </xf>
    <xf numFmtId="0" fontId="0" fillId="0" borderId="0" xfId="0" applyFill="1"/>
    <xf numFmtId="2" fontId="0" fillId="0" borderId="0" xfId="0" applyNumberFormat="1" applyFill="1"/>
    <xf numFmtId="0" fontId="2" fillId="0" borderId="0" xfId="0" applyFont="1" applyFill="1" applyAlignment="1">
      <alignment horizontal="right"/>
    </xf>
    <xf numFmtId="0" fontId="1" fillId="0" borderId="0" xfId="0" applyFont="1"/>
    <xf numFmtId="0" fontId="0" fillId="7" borderId="0" xfId="0" applyFill="1"/>
    <xf numFmtId="0" fontId="0" fillId="0" borderId="0" xfId="0" applyAlignment="1">
      <alignment horizontal="center"/>
    </xf>
    <xf numFmtId="0" fontId="2" fillId="6" borderId="0" xfId="0" applyFont="1" applyFill="1" applyAlignment="1">
      <alignment horizontal="right"/>
    </xf>
    <xf numFmtId="1" fontId="2" fillId="6" borderId="0" xfId="0" applyNumberFormat="1" applyFont="1" applyFill="1" applyAlignment="1">
      <alignment horizontal="right"/>
    </xf>
    <xf numFmtId="0" fontId="0" fillId="0" borderId="0" xfId="0" applyFill="1" applyAlignment="1">
      <alignment horizontal="left"/>
    </xf>
    <xf numFmtId="0" fontId="0" fillId="2" borderId="0" xfId="0" applyFill="1" applyAlignment="1">
      <alignment horizontal="left"/>
    </xf>
    <xf numFmtId="0" fontId="0" fillId="0" borderId="0" xfId="0" applyAlignment="1">
      <alignment horizontal="center" vertical="center"/>
    </xf>
    <xf numFmtId="0" fontId="0" fillId="7" borderId="0" xfId="0" applyFill="1" applyAlignment="1">
      <alignment horizontal="center"/>
    </xf>
    <xf numFmtId="0" fontId="6" fillId="3" borderId="0" xfId="0" applyFont="1" applyFill="1"/>
    <xf numFmtId="0" fontId="2" fillId="6" borderId="15" xfId="0" applyFont="1" applyFill="1" applyBorder="1" applyAlignment="1">
      <alignment horizontal="right"/>
    </xf>
    <xf numFmtId="0" fontId="0" fillId="0" borderId="10" xfId="0" applyBorder="1"/>
    <xf numFmtId="0" fontId="2" fillId="0" borderId="0" xfId="0" applyFont="1" applyAlignment="1">
      <alignment horizontal="right"/>
    </xf>
    <xf numFmtId="0" fontId="2" fillId="3" borderId="0" xfId="0" applyFont="1" applyFill="1" applyAlignment="1">
      <alignment horizontal="right"/>
    </xf>
    <xf numFmtId="0" fontId="0" fillId="0" borderId="0" xfId="0" applyBorder="1"/>
    <xf numFmtId="0" fontId="0" fillId="0" borderId="15" xfId="0" applyBorder="1"/>
    <xf numFmtId="0" fontId="2" fillId="0" borderId="0" xfId="0" applyFont="1" applyFill="1" applyAlignment="1">
      <alignment horizontal="center"/>
    </xf>
    <xf numFmtId="0" fontId="0" fillId="0" borderId="0" xfId="0" applyFont="1" applyAlignment="1">
      <alignment horizontal="right"/>
    </xf>
    <xf numFmtId="0" fontId="7" fillId="0" borderId="0" xfId="0" applyFont="1"/>
    <xf numFmtId="0" fontId="8" fillId="0" borderId="0" xfId="0" applyFont="1" applyFill="1"/>
    <xf numFmtId="0" fontId="3" fillId="0" borderId="0" xfId="0" applyFont="1" applyFill="1"/>
    <xf numFmtId="0" fontId="8" fillId="4" borderId="0" xfId="0" applyFont="1" applyFill="1"/>
    <xf numFmtId="0" fontId="9" fillId="0" borderId="0" xfId="0" applyFont="1"/>
    <xf numFmtId="0" fontId="2" fillId="2" borderId="0" xfId="0" applyFont="1" applyFill="1" applyAlignment="1">
      <alignment horizontal="right"/>
    </xf>
    <xf numFmtId="0" fontId="10" fillId="0" borderId="0" xfId="0" applyFont="1" applyAlignment="1">
      <alignment horizontal="center"/>
    </xf>
    <xf numFmtId="0" fontId="2" fillId="6" borderId="0" xfId="0" applyFont="1" applyFill="1" applyAlignment="1">
      <alignment horizontal="center"/>
    </xf>
    <xf numFmtId="0" fontId="0" fillId="6" borderId="0" xfId="0" applyFill="1"/>
    <xf numFmtId="0" fontId="0" fillId="6" borderId="0" xfId="0" applyFill="1" applyAlignment="1">
      <alignment horizontal="center"/>
    </xf>
    <xf numFmtId="49" fontId="2" fillId="7" borderId="16" xfId="0" applyNumberFormat="1" applyFont="1" applyFill="1" applyBorder="1" applyAlignment="1">
      <alignment horizontal="left"/>
    </xf>
    <xf numFmtId="49" fontId="0" fillId="7" borderId="15" xfId="0" applyNumberFormat="1" applyFill="1" applyBorder="1" applyAlignment="1">
      <alignment horizontal="center"/>
    </xf>
    <xf numFmtId="49" fontId="0" fillId="7" borderId="15" xfId="0" applyNumberFormat="1" applyFill="1" applyBorder="1"/>
    <xf numFmtId="49" fontId="0" fillId="7" borderId="14" xfId="0" applyNumberFormat="1" applyFill="1" applyBorder="1"/>
    <xf numFmtId="0" fontId="2" fillId="6" borderId="0" xfId="0" applyFont="1" applyFill="1"/>
    <xf numFmtId="0" fontId="0" fillId="7" borderId="0" xfId="0" applyFont="1" applyFill="1"/>
    <xf numFmtId="0" fontId="0" fillId="7" borderId="0" xfId="0" applyFont="1" applyFill="1" applyAlignment="1">
      <alignment horizontal="center"/>
    </xf>
    <xf numFmtId="0" fontId="0" fillId="7" borderId="0" xfId="0" applyFill="1" applyAlignment="1">
      <alignment horizontal="left"/>
    </xf>
    <xf numFmtId="0" fontId="0" fillId="7" borderId="0" xfId="0" applyFill="1" applyAlignment="1"/>
    <xf numFmtId="0" fontId="1" fillId="7" borderId="0" xfId="0" applyFont="1" applyFill="1" applyAlignment="1">
      <alignment horizontal="left"/>
    </xf>
    <xf numFmtId="0" fontId="1" fillId="7" borderId="0" xfId="0" applyFont="1" applyFill="1" applyAlignment="1">
      <alignment horizontal="right"/>
    </xf>
    <xf numFmtId="0" fontId="2" fillId="6" borderId="0" xfId="0" applyFont="1" applyFill="1" applyAlignment="1">
      <alignment horizontal="left"/>
    </xf>
    <xf numFmtId="0" fontId="0" fillId="4" borderId="0" xfId="0" applyFill="1" applyAlignment="1">
      <alignment horizontal="center"/>
    </xf>
    <xf numFmtId="0" fontId="4" fillId="6" borderId="0" xfId="0" applyFont="1" applyFill="1"/>
    <xf numFmtId="0" fontId="2" fillId="7" borderId="0" xfId="0" applyFont="1" applyFill="1"/>
    <xf numFmtId="0" fontId="8" fillId="7" borderId="0" xfId="0" applyFont="1" applyFill="1"/>
    <xf numFmtId="164" fontId="0" fillId="4" borderId="0" xfId="0" quotePrefix="1" applyNumberFormat="1" applyFill="1" applyAlignment="1">
      <alignment horizontal="center"/>
    </xf>
    <xf numFmtId="0" fontId="11" fillId="7" borderId="0" xfId="0" applyFont="1" applyFill="1" applyAlignment="1">
      <alignment vertical="center"/>
    </xf>
    <xf numFmtId="0" fontId="11" fillId="7" borderId="0" xfId="0" applyFont="1" applyFill="1" applyAlignment="1">
      <alignment horizontal="center" vertical="center"/>
    </xf>
    <xf numFmtId="0" fontId="12" fillId="0" borderId="0" xfId="0" applyFont="1" applyAlignment="1">
      <alignment horizontal="center" vertical="center"/>
    </xf>
    <xf numFmtId="0" fontId="0" fillId="0" borderId="0" xfId="0" applyAlignment="1">
      <alignment horizontal="right"/>
    </xf>
    <xf numFmtId="49" fontId="3" fillId="2" borderId="3" xfId="0" applyNumberFormat="1" applyFont="1" applyFill="1" applyBorder="1" applyAlignment="1">
      <alignment horizontal="left"/>
    </xf>
    <xf numFmtId="49" fontId="3" fillId="2" borderId="2" xfId="0" applyNumberFormat="1" applyFont="1" applyFill="1" applyBorder="1" applyAlignment="1">
      <alignment horizontal="left"/>
    </xf>
    <xf numFmtId="49" fontId="3" fillId="2" borderId="1" xfId="0" applyNumberFormat="1" applyFont="1" applyFill="1" applyBorder="1" applyAlignment="1">
      <alignment horizontal="left"/>
    </xf>
    <xf numFmtId="49" fontId="2" fillId="2" borderId="8" xfId="0" applyNumberFormat="1" applyFont="1" applyFill="1" applyBorder="1" applyAlignment="1">
      <alignment horizontal="left"/>
    </xf>
    <xf numFmtId="49" fontId="2" fillId="2" borderId="7" xfId="0" applyNumberFormat="1" applyFont="1" applyFill="1" applyBorder="1" applyAlignment="1">
      <alignment horizontal="left"/>
    </xf>
    <xf numFmtId="49" fontId="2" fillId="2" borderId="6" xfId="0" applyNumberFormat="1" applyFont="1" applyFill="1" applyBorder="1" applyAlignment="1">
      <alignment horizontal="left"/>
    </xf>
    <xf numFmtId="49" fontId="0" fillId="2" borderId="5" xfId="0" applyNumberFormat="1" applyFill="1" applyBorder="1" applyAlignment="1">
      <alignment horizontal="left"/>
    </xf>
    <xf numFmtId="49" fontId="0" fillId="2" borderId="0" xfId="0" applyNumberFormat="1" applyFill="1" applyBorder="1" applyAlignment="1">
      <alignment horizontal="left"/>
    </xf>
    <xf numFmtId="49" fontId="0" fillId="2" borderId="4" xfId="0" applyNumberFormat="1" applyFill="1" applyBorder="1" applyAlignment="1">
      <alignment horizontal="left"/>
    </xf>
    <xf numFmtId="0" fontId="0" fillId="2" borderId="5" xfId="0" applyFill="1" applyBorder="1"/>
    <xf numFmtId="0" fontId="0" fillId="2" borderId="0" xfId="0" applyFill="1" applyBorder="1"/>
    <xf numFmtId="0" fontId="0" fillId="2" borderId="4" xfId="0" applyFill="1" applyBorder="1"/>
    <xf numFmtId="49" fontId="0" fillId="7" borderId="11" xfId="0" applyNumberFormat="1" applyFill="1" applyBorder="1" applyAlignment="1">
      <alignment horizontal="left"/>
    </xf>
    <xf numFmtId="49" fontId="0" fillId="7" borderId="10" xfId="0" applyNumberFormat="1" applyFill="1" applyBorder="1" applyAlignment="1">
      <alignment horizontal="left"/>
    </xf>
    <xf numFmtId="49" fontId="0" fillId="7" borderId="9" xfId="0" applyNumberFormat="1" applyFill="1" applyBorder="1" applyAlignment="1">
      <alignment horizontal="left"/>
    </xf>
    <xf numFmtId="49" fontId="0" fillId="7" borderId="13" xfId="0" applyNumberFormat="1" applyFill="1" applyBorder="1" applyAlignment="1">
      <alignment horizontal="left"/>
    </xf>
    <xf numFmtId="49" fontId="0" fillId="7" borderId="0" xfId="0" applyNumberFormat="1" applyFill="1" applyBorder="1" applyAlignment="1">
      <alignment horizontal="left"/>
    </xf>
    <xf numFmtId="49" fontId="0" fillId="7" borderId="12" xfId="0" applyNumberFormat="1" applyFill="1" applyBorder="1" applyAlignment="1">
      <alignment horizontal="left"/>
    </xf>
    <xf numFmtId="49" fontId="2" fillId="3" borderId="0" xfId="0" applyNumberFormat="1" applyFont="1" applyFill="1" applyAlignment="1">
      <alignment horizontal="right"/>
    </xf>
    <xf numFmtId="0" fontId="2" fillId="3" borderId="0" xfId="0" applyFont="1" applyFill="1"/>
    <xf numFmtId="0" fontId="0" fillId="3" borderId="0" xfId="0" applyFill="1" applyAlignment="1">
      <alignment horizontal="right"/>
    </xf>
    <xf numFmtId="49" fontId="2" fillId="3" borderId="0" xfId="0" applyNumberFormat="1" applyFont="1" applyFill="1" applyBorder="1" applyAlignment="1">
      <alignment horizontal="right"/>
    </xf>
    <xf numFmtId="0" fontId="0" fillId="3" borderId="0" xfId="0" quotePrefix="1" applyFill="1" applyAlignment="1">
      <alignment horizontal="right"/>
    </xf>
    <xf numFmtId="49" fontId="2" fillId="4" borderId="0" xfId="0" applyNumberFormat="1" applyFont="1" applyFill="1" applyBorder="1" applyAlignment="1">
      <alignment horizontal="right"/>
    </xf>
    <xf numFmtId="49" fontId="2" fillId="6" borderId="0" xfId="0" applyNumberFormat="1" applyFont="1" applyFill="1" applyAlignment="1">
      <alignment horizontal="left" vertical="top" wrapText="1"/>
    </xf>
    <xf numFmtId="49" fontId="2" fillId="6" borderId="0" xfId="0" applyNumberFormat="1" applyFont="1" applyFill="1" applyAlignment="1">
      <alignment horizontal="center" vertical="top"/>
    </xf>
    <xf numFmtId="0" fontId="0" fillId="0" borderId="0" xfId="0" applyFont="1" applyAlignment="1">
      <alignment vertical="top"/>
    </xf>
    <xf numFmtId="49" fontId="0" fillId="2" borderId="0" xfId="0" applyNumberFormat="1" applyFill="1" applyAlignment="1">
      <alignment horizontal="center" vertical="top"/>
    </xf>
    <xf numFmtId="0" fontId="0" fillId="7" borderId="0" xfId="0" applyFill="1" applyAlignment="1">
      <alignment vertical="top"/>
    </xf>
    <xf numFmtId="0" fontId="0" fillId="2" borderId="0" xfId="0" applyFill="1" applyAlignment="1">
      <alignment horizontal="center" vertical="top"/>
    </xf>
    <xf numFmtId="0" fontId="0" fillId="3" borderId="0" xfId="0" applyFill="1" applyAlignment="1">
      <alignment vertical="top"/>
    </xf>
    <xf numFmtId="49" fontId="0" fillId="2" borderId="0" xfId="0" applyNumberFormat="1" applyFill="1" applyAlignment="1">
      <alignment horizontal="left"/>
    </xf>
    <xf numFmtId="0" fontId="3" fillId="8" borderId="0" xfId="0" applyFont="1" applyFill="1"/>
    <xf numFmtId="0" fontId="0" fillId="8" borderId="0" xfId="0" applyFill="1" applyAlignment="1">
      <alignment horizontal="right"/>
    </xf>
    <xf numFmtId="0" fontId="0" fillId="8" borderId="0" xfId="0" applyFill="1"/>
    <xf numFmtId="0" fontId="0" fillId="8" borderId="0" xfId="0" applyFill="1" applyAlignment="1">
      <alignment horizontal="center"/>
    </xf>
    <xf numFmtId="0" fontId="0" fillId="0" borderId="0" xfId="0" applyFont="1" applyFill="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FAC29-9BB1-410C-B526-459EF3FFC338}">
  <dimension ref="A1:N89"/>
  <sheetViews>
    <sheetView tabSelected="1" workbookViewId="0"/>
  </sheetViews>
  <sheetFormatPr baseColWidth="10" defaultRowHeight="15" x14ac:dyDescent="0.25"/>
  <cols>
    <col min="1" max="1" width="24.7109375" customWidth="1"/>
    <col min="2" max="2" width="20.42578125" customWidth="1"/>
    <col min="3" max="3" width="20" customWidth="1"/>
    <col min="4" max="4" width="28.85546875" customWidth="1"/>
    <col min="5" max="5" width="20.7109375" customWidth="1"/>
    <col min="6" max="6" width="26.42578125" customWidth="1"/>
    <col min="7" max="7" width="29.85546875" style="1" customWidth="1"/>
    <col min="8" max="8" width="23.5703125" customWidth="1"/>
    <col min="9" max="11" width="9.7109375" customWidth="1"/>
  </cols>
  <sheetData>
    <row r="1" spans="1:12" ht="23.25" x14ac:dyDescent="0.35">
      <c r="A1" s="62" t="s">
        <v>108</v>
      </c>
      <c r="F1" t="s">
        <v>197</v>
      </c>
    </row>
    <row r="3" spans="1:12" x14ac:dyDescent="0.25">
      <c r="A3" s="81" t="s">
        <v>107</v>
      </c>
      <c r="B3" s="82" t="s">
        <v>126</v>
      </c>
      <c r="C3" s="83"/>
      <c r="D3" s="61" t="s">
        <v>106</v>
      </c>
      <c r="E3" s="35"/>
      <c r="F3" s="6" t="s">
        <v>105</v>
      </c>
      <c r="G3" s="21" t="s">
        <v>104</v>
      </c>
      <c r="H3" s="21"/>
    </row>
    <row r="4" spans="1:12" s="37" customFormat="1" x14ac:dyDescent="0.25">
      <c r="A4" s="60"/>
      <c r="B4" s="59"/>
      <c r="G4" s="1"/>
    </row>
    <row r="5" spans="1:12" s="37" customFormat="1" x14ac:dyDescent="0.25">
      <c r="A5" s="60" t="s">
        <v>103</v>
      </c>
      <c r="B5" s="59"/>
      <c r="G5" s="1"/>
    </row>
    <row r="7" spans="1:12" s="20" customFormat="1" ht="18.75" x14ac:dyDescent="0.3">
      <c r="A7" s="58" t="s">
        <v>15</v>
      </c>
      <c r="B7" s="65" t="s">
        <v>102</v>
      </c>
      <c r="C7" s="65" t="s">
        <v>101</v>
      </c>
      <c r="D7" s="65" t="s">
        <v>100</v>
      </c>
      <c r="E7" s="65" t="s">
        <v>99</v>
      </c>
      <c r="F7" s="79" t="s">
        <v>83</v>
      </c>
      <c r="G7" s="20" t="s">
        <v>82</v>
      </c>
    </row>
    <row r="8" spans="1:12" ht="18" x14ac:dyDescent="0.35">
      <c r="A8" s="52" t="s">
        <v>98</v>
      </c>
      <c r="B8" s="73" t="s">
        <v>8</v>
      </c>
      <c r="C8" s="48"/>
      <c r="D8" s="74" t="s">
        <v>8</v>
      </c>
      <c r="E8" s="48"/>
      <c r="F8" s="75"/>
      <c r="G8" s="46"/>
      <c r="H8" s="6" t="s">
        <v>109</v>
      </c>
      <c r="I8" s="6"/>
      <c r="J8" s="6"/>
      <c r="K8" s="6"/>
      <c r="L8" s="6"/>
    </row>
    <row r="9" spans="1:12" x14ac:dyDescent="0.25">
      <c r="A9" s="52" t="s">
        <v>97</v>
      </c>
      <c r="B9" s="73" t="s">
        <v>8</v>
      </c>
      <c r="C9" s="48"/>
      <c r="D9" s="74" t="s">
        <v>8</v>
      </c>
      <c r="E9" s="48"/>
      <c r="F9" s="75"/>
      <c r="G9" s="46"/>
      <c r="H9" s="6" t="s">
        <v>110</v>
      </c>
      <c r="I9" s="6"/>
      <c r="J9" s="6"/>
      <c r="K9" s="6"/>
      <c r="L9" s="6"/>
    </row>
    <row r="10" spans="1:12" x14ac:dyDescent="0.25">
      <c r="A10" s="52" t="s">
        <v>95</v>
      </c>
      <c r="B10" s="73" t="s">
        <v>8</v>
      </c>
      <c r="C10" s="48"/>
      <c r="D10" s="74" t="s">
        <v>8</v>
      </c>
      <c r="E10" s="48"/>
      <c r="F10" s="75"/>
      <c r="G10" s="46"/>
      <c r="H10" s="6" t="s">
        <v>96</v>
      </c>
      <c r="I10" s="6"/>
      <c r="J10" s="6"/>
      <c r="K10" s="6"/>
      <c r="L10" s="6"/>
    </row>
    <row r="11" spans="1:12" x14ac:dyDescent="0.25">
      <c r="A11" s="52" t="s">
        <v>93</v>
      </c>
      <c r="B11" s="73" t="s">
        <v>8</v>
      </c>
      <c r="C11" s="48"/>
      <c r="D11" s="74" t="s">
        <v>8</v>
      </c>
      <c r="E11" s="48"/>
      <c r="F11" s="75"/>
      <c r="G11" s="46"/>
      <c r="H11" s="6" t="s">
        <v>94</v>
      </c>
      <c r="I11" s="6"/>
      <c r="J11" s="6"/>
      <c r="K11" s="6"/>
      <c r="L11" s="6"/>
    </row>
    <row r="12" spans="1:12" x14ac:dyDescent="0.25">
      <c r="A12" s="52" t="s">
        <v>92</v>
      </c>
      <c r="B12" s="73" t="s">
        <v>8</v>
      </c>
      <c r="C12" s="48"/>
      <c r="D12" s="74" t="s">
        <v>8</v>
      </c>
      <c r="E12" s="48"/>
      <c r="F12" s="75"/>
      <c r="G12" s="7"/>
      <c r="H12" s="6" t="s">
        <v>111</v>
      </c>
      <c r="I12" s="6"/>
      <c r="J12" s="6"/>
      <c r="K12" s="6"/>
      <c r="L12" s="6"/>
    </row>
    <row r="13" spans="1:12" x14ac:dyDescent="0.25">
      <c r="A13" s="52" t="s">
        <v>91</v>
      </c>
      <c r="B13" s="73" t="s">
        <v>8</v>
      </c>
      <c r="C13" s="76"/>
      <c r="D13" s="74" t="s">
        <v>8</v>
      </c>
      <c r="E13" s="41"/>
      <c r="F13" s="75"/>
      <c r="G13" s="7"/>
      <c r="H13" s="6" t="s">
        <v>112</v>
      </c>
      <c r="I13" s="6" t="s">
        <v>113</v>
      </c>
      <c r="J13" s="6"/>
      <c r="K13" s="6"/>
      <c r="L13" s="6"/>
    </row>
    <row r="14" spans="1:12" x14ac:dyDescent="0.25">
      <c r="A14" s="52" t="s">
        <v>90</v>
      </c>
      <c r="B14" s="73" t="s">
        <v>8</v>
      </c>
      <c r="C14" s="76"/>
      <c r="D14" s="74" t="s">
        <v>8</v>
      </c>
      <c r="E14" s="41"/>
      <c r="F14" s="75"/>
      <c r="G14" s="7"/>
      <c r="H14" s="6" t="s">
        <v>114</v>
      </c>
      <c r="I14" s="6" t="s">
        <v>115</v>
      </c>
      <c r="J14" s="6"/>
      <c r="K14" s="6"/>
      <c r="L14" s="6"/>
    </row>
    <row r="15" spans="1:12" x14ac:dyDescent="0.25">
      <c r="A15" s="52" t="s">
        <v>89</v>
      </c>
      <c r="B15" s="73" t="s">
        <v>8</v>
      </c>
      <c r="C15" s="76"/>
      <c r="D15" s="74" t="s">
        <v>8</v>
      </c>
      <c r="E15" s="41"/>
      <c r="F15" s="75"/>
      <c r="G15" s="7"/>
      <c r="H15" s="6" t="s">
        <v>116</v>
      </c>
      <c r="I15" s="6"/>
      <c r="J15" s="6"/>
      <c r="K15" s="6"/>
      <c r="L15" s="6"/>
    </row>
    <row r="16" spans="1:12" x14ac:dyDescent="0.25">
      <c r="A16" s="52" t="s">
        <v>88</v>
      </c>
      <c r="B16" s="77" t="s">
        <v>8</v>
      </c>
      <c r="C16" s="78"/>
      <c r="D16" s="74" t="s">
        <v>8</v>
      </c>
      <c r="E16" s="41"/>
      <c r="F16" s="41"/>
      <c r="G16" s="7"/>
      <c r="H16" s="6"/>
      <c r="I16" s="6"/>
      <c r="J16" s="6"/>
      <c r="K16" s="6"/>
      <c r="L16" s="6"/>
    </row>
    <row r="17" spans="1:13" x14ac:dyDescent="0.25">
      <c r="A17" s="52" t="s">
        <v>196</v>
      </c>
      <c r="B17" s="77" t="s">
        <v>8</v>
      </c>
      <c r="C17" s="78"/>
      <c r="D17" s="74" t="s">
        <v>8</v>
      </c>
      <c r="E17" s="41"/>
      <c r="F17" s="41"/>
      <c r="G17" s="7"/>
      <c r="H17" s="6"/>
      <c r="I17" s="6"/>
      <c r="J17" s="6"/>
      <c r="K17" s="6"/>
      <c r="L17" s="6"/>
    </row>
    <row r="18" spans="1:13" x14ac:dyDescent="0.25">
      <c r="A18" s="57"/>
      <c r="B18" s="121" t="s">
        <v>195</v>
      </c>
      <c r="C18" s="122"/>
      <c r="D18" s="123"/>
      <c r="E18" s="123"/>
      <c r="F18" s="121"/>
      <c r="G18" s="124"/>
      <c r="H18" s="123"/>
      <c r="I18" s="123"/>
      <c r="J18" s="123"/>
      <c r="K18" s="123"/>
      <c r="L18" s="123"/>
    </row>
    <row r="19" spans="1:13" s="37" customFormat="1" x14ac:dyDescent="0.25">
      <c r="A19" s="125"/>
      <c r="B19" s="60"/>
      <c r="C19" s="19"/>
      <c r="F19" s="60"/>
      <c r="G19" s="1"/>
    </row>
    <row r="20" spans="1:13" x14ac:dyDescent="0.25">
      <c r="A20" s="57"/>
      <c r="B20" s="56" t="s">
        <v>87</v>
      </c>
      <c r="C20" s="56" t="s">
        <v>86</v>
      </c>
      <c r="D20" s="37"/>
      <c r="E20" s="37"/>
      <c r="F20" s="37"/>
    </row>
    <row r="21" spans="1:13" x14ac:dyDescent="0.25">
      <c r="A21" s="29" t="s">
        <v>35</v>
      </c>
      <c r="B21" s="65">
        <v>1</v>
      </c>
      <c r="C21" s="65">
        <v>0</v>
      </c>
      <c r="D21" s="37"/>
      <c r="E21" s="37"/>
      <c r="F21" s="37"/>
    </row>
    <row r="22" spans="1:13" x14ac:dyDescent="0.25">
      <c r="A22" s="20" t="s">
        <v>85</v>
      </c>
      <c r="B22" t="s">
        <v>84</v>
      </c>
      <c r="C22" s="21">
        <v>10.06</v>
      </c>
      <c r="E22" s="20" t="s">
        <v>82</v>
      </c>
      <c r="F22" s="72" t="s">
        <v>123</v>
      </c>
      <c r="G22" s="20" t="s">
        <v>82</v>
      </c>
      <c r="H22" s="20" t="s">
        <v>81</v>
      </c>
    </row>
    <row r="23" spans="1:13" x14ac:dyDescent="0.25">
      <c r="A23" t="s">
        <v>80</v>
      </c>
      <c r="B23" t="s">
        <v>120</v>
      </c>
      <c r="C23" s="43">
        <v>0</v>
      </c>
      <c r="E23" s="18"/>
      <c r="F23" s="41"/>
      <c r="G23" s="7"/>
      <c r="H23" s="20"/>
    </row>
    <row r="24" spans="1:13" x14ac:dyDescent="0.25">
      <c r="B24" t="s">
        <v>121</v>
      </c>
      <c r="C24" s="43">
        <v>1</v>
      </c>
      <c r="E24" s="18"/>
      <c r="F24" s="41"/>
      <c r="G24" s="46"/>
      <c r="H24" s="20"/>
    </row>
    <row r="25" spans="1:13" x14ac:dyDescent="0.25">
      <c r="B25" t="s">
        <v>122</v>
      </c>
      <c r="C25" s="43">
        <v>1</v>
      </c>
      <c r="E25" s="18"/>
      <c r="F25" s="41"/>
      <c r="G25" s="7"/>
      <c r="H25" s="20"/>
    </row>
    <row r="26" spans="1:13" x14ac:dyDescent="0.25">
      <c r="B26" t="s">
        <v>63</v>
      </c>
      <c r="C26" s="43">
        <v>10</v>
      </c>
      <c r="E26" s="18"/>
      <c r="F26" s="41"/>
      <c r="G26" s="7"/>
      <c r="H26" s="20"/>
    </row>
    <row r="27" spans="1:13" x14ac:dyDescent="0.25">
      <c r="B27" t="s">
        <v>148</v>
      </c>
      <c r="C27" s="63">
        <v>300</v>
      </c>
      <c r="E27" s="20"/>
      <c r="F27" s="20"/>
      <c r="G27" s="20"/>
      <c r="H27" s="20"/>
    </row>
    <row r="28" spans="1:13" x14ac:dyDescent="0.25">
      <c r="A28" t="s">
        <v>79</v>
      </c>
      <c r="B28" s="55" t="s">
        <v>120</v>
      </c>
      <c r="C28" s="43">
        <v>0</v>
      </c>
      <c r="D28" s="47" t="s">
        <v>75</v>
      </c>
      <c r="E28" s="18"/>
      <c r="F28" s="41"/>
      <c r="G28" s="7"/>
      <c r="H28" s="6" t="s">
        <v>78</v>
      </c>
      <c r="I28" s="6"/>
      <c r="J28" s="6"/>
      <c r="K28" s="6"/>
      <c r="L28" s="6"/>
    </row>
    <row r="29" spans="1:13" x14ac:dyDescent="0.25">
      <c r="B29" s="54" t="s">
        <v>121</v>
      </c>
      <c r="C29" s="43">
        <v>-1</v>
      </c>
      <c r="D29" s="47" t="s">
        <v>73</v>
      </c>
      <c r="E29" s="18"/>
      <c r="F29" s="41"/>
      <c r="G29" s="46"/>
      <c r="L29" s="42"/>
      <c r="M29" s="42"/>
    </row>
    <row r="30" spans="1:13" x14ac:dyDescent="0.25">
      <c r="B30" s="54" t="s">
        <v>122</v>
      </c>
      <c r="C30" s="43">
        <v>1</v>
      </c>
      <c r="E30" s="18"/>
      <c r="F30" s="41"/>
      <c r="G30" s="7"/>
      <c r="H30" s="53" t="s">
        <v>77</v>
      </c>
      <c r="J30" s="52"/>
      <c r="K30" s="42"/>
      <c r="L30" s="42"/>
      <c r="M30" s="42"/>
    </row>
    <row r="31" spans="1:13" x14ac:dyDescent="0.25">
      <c r="B31" s="54" t="s">
        <v>63</v>
      </c>
      <c r="C31" s="43">
        <v>10</v>
      </c>
      <c r="E31" s="18"/>
      <c r="F31" s="41"/>
      <c r="G31" s="7"/>
      <c r="H31" s="53"/>
      <c r="J31" s="52"/>
      <c r="K31" s="42"/>
      <c r="L31" s="42"/>
      <c r="M31" s="42"/>
    </row>
    <row r="32" spans="1:13" x14ac:dyDescent="0.25">
      <c r="B32" s="51" t="s">
        <v>148</v>
      </c>
      <c r="C32" s="63">
        <v>300</v>
      </c>
      <c r="E32" s="20"/>
      <c r="F32" s="20"/>
      <c r="G32" s="20"/>
      <c r="H32" s="20"/>
    </row>
    <row r="33" spans="1:14" x14ac:dyDescent="0.25">
      <c r="A33" t="s">
        <v>76</v>
      </c>
      <c r="B33" t="s">
        <v>120</v>
      </c>
      <c r="C33" s="43">
        <v>0</v>
      </c>
      <c r="D33" s="64" t="s">
        <v>117</v>
      </c>
      <c r="E33" s="18"/>
      <c r="F33" s="41"/>
      <c r="G33" s="7"/>
      <c r="H33" s="49" t="s">
        <v>74</v>
      </c>
      <c r="I33" s="80">
        <v>1.5</v>
      </c>
      <c r="J33" s="80">
        <v>1</v>
      </c>
      <c r="K33" s="80">
        <v>0.6</v>
      </c>
      <c r="L33" s="42"/>
    </row>
    <row r="34" spans="1:14" x14ac:dyDescent="0.25">
      <c r="B34" t="s">
        <v>121</v>
      </c>
      <c r="C34" s="43">
        <v>-1</v>
      </c>
      <c r="D34" s="64" t="s">
        <v>118</v>
      </c>
      <c r="E34" s="18"/>
      <c r="F34" s="41"/>
      <c r="G34" s="46"/>
      <c r="H34" s="35" t="s">
        <v>72</v>
      </c>
      <c r="I34" s="25" t="s">
        <v>71</v>
      </c>
      <c r="J34" s="25" t="s">
        <v>70</v>
      </c>
      <c r="K34" s="25" t="s">
        <v>69</v>
      </c>
      <c r="L34" s="45" t="s">
        <v>68</v>
      </c>
      <c r="M34" s="42"/>
    </row>
    <row r="35" spans="1:14" x14ac:dyDescent="0.25">
      <c r="B35" t="s">
        <v>122</v>
      </c>
      <c r="C35" s="43">
        <v>1</v>
      </c>
      <c r="D35" s="64" t="s">
        <v>119</v>
      </c>
      <c r="E35" s="18"/>
      <c r="F35" s="41"/>
      <c r="G35" s="7"/>
      <c r="H35" s="35" t="s">
        <v>67</v>
      </c>
      <c r="I35" s="25" t="s">
        <v>66</v>
      </c>
      <c r="J35" s="25" t="s">
        <v>65</v>
      </c>
      <c r="K35" s="25" t="s">
        <v>64</v>
      </c>
      <c r="L35" s="45" t="s">
        <v>124</v>
      </c>
      <c r="M35" s="42"/>
    </row>
    <row r="36" spans="1:14" x14ac:dyDescent="0.25">
      <c r="B36" t="s">
        <v>63</v>
      </c>
      <c r="C36" s="44">
        <v>10</v>
      </c>
      <c r="E36" s="18"/>
      <c r="F36" s="41"/>
      <c r="G36" s="7"/>
      <c r="H36" s="35" t="s">
        <v>61</v>
      </c>
      <c r="I36" s="25">
        <v>19</v>
      </c>
      <c r="J36" s="25" t="s">
        <v>60</v>
      </c>
      <c r="K36" s="25" t="s">
        <v>59</v>
      </c>
      <c r="L36" s="1" t="s">
        <v>125</v>
      </c>
      <c r="M36" s="42"/>
    </row>
    <row r="37" spans="1:14" x14ac:dyDescent="0.25">
      <c r="B37" s="51" t="s">
        <v>148</v>
      </c>
      <c r="C37" s="63">
        <v>300</v>
      </c>
      <c r="E37" s="20"/>
      <c r="F37" s="20"/>
      <c r="G37" s="20"/>
      <c r="H37" s="35" t="s">
        <v>56</v>
      </c>
      <c r="I37" s="25">
        <v>39</v>
      </c>
      <c r="J37" s="25">
        <v>26</v>
      </c>
      <c r="K37" s="25" t="s">
        <v>55</v>
      </c>
      <c r="L37" s="1" t="s">
        <v>125</v>
      </c>
    </row>
    <row r="38" spans="1:14" x14ac:dyDescent="0.25">
      <c r="B38" s="17" t="s">
        <v>62</v>
      </c>
      <c r="C38" s="35">
        <f>(C24-C23)/C25+1+(C29-C28)/C30+1+(C34-C33)/C35+1</f>
        <v>2</v>
      </c>
      <c r="E38" s="18"/>
      <c r="F38" s="41" t="s">
        <v>8</v>
      </c>
      <c r="G38" s="7"/>
      <c r="M38" s="42"/>
      <c r="N38" s="40"/>
    </row>
    <row r="39" spans="1:14" x14ac:dyDescent="0.25">
      <c r="A39" t="s">
        <v>58</v>
      </c>
      <c r="B39" t="s">
        <v>173</v>
      </c>
      <c r="C39" s="66">
        <v>1.5</v>
      </c>
      <c r="D39" s="42" t="s">
        <v>57</v>
      </c>
      <c r="E39" s="18" t="s">
        <v>8</v>
      </c>
      <c r="F39" s="41" t="s">
        <v>8</v>
      </c>
      <c r="G39" s="46"/>
      <c r="L39" s="37"/>
      <c r="N39" s="40"/>
    </row>
    <row r="40" spans="1:14" x14ac:dyDescent="0.25">
      <c r="B40" s="17" t="s">
        <v>54</v>
      </c>
      <c r="C40" s="34">
        <f>((C22+C26*C27/1000)*((C24-C23)/C25+1)+(C22+C31*C32/1000)*((C29-C28)/C30+1)+(C22+C36*C37/1000)*((C34-C33)/C35+1))/60</f>
        <v>0.43533333333333335</v>
      </c>
      <c r="D40" s="5" t="s">
        <v>8</v>
      </c>
      <c r="E40" s="18"/>
      <c r="F40" s="41" t="s">
        <v>8</v>
      </c>
      <c r="G40" s="7"/>
    </row>
    <row r="41" spans="1:14" x14ac:dyDescent="0.25">
      <c r="B41" s="14" t="s">
        <v>53</v>
      </c>
      <c r="C41" s="33">
        <f>C40/60</f>
        <v>7.2555555555555559E-3</v>
      </c>
      <c r="E41" s="18" t="s">
        <v>8</v>
      </c>
      <c r="F41" s="41" t="s">
        <v>8</v>
      </c>
      <c r="G41" s="7"/>
    </row>
    <row r="42" spans="1:14" s="37" customFormat="1" x14ac:dyDescent="0.25">
      <c r="B42" s="39"/>
      <c r="C42" s="38"/>
      <c r="G42" s="1"/>
    </row>
    <row r="43" spans="1:14" x14ac:dyDescent="0.25">
      <c r="A43" s="20" t="s">
        <v>52</v>
      </c>
      <c r="C43" t="s">
        <v>8</v>
      </c>
      <c r="D43" s="31" t="s">
        <v>51</v>
      </c>
      <c r="I43" s="37"/>
      <c r="J43" s="37"/>
      <c r="K43" s="37"/>
      <c r="L43" s="37"/>
    </row>
    <row r="44" spans="1:14" x14ac:dyDescent="0.25">
      <c r="A44" t="s">
        <v>50</v>
      </c>
      <c r="B44" t="s">
        <v>14</v>
      </c>
      <c r="C44" s="43">
        <v>1</v>
      </c>
      <c r="D44" s="67" t="s">
        <v>45</v>
      </c>
      <c r="E44" s="18"/>
      <c r="F44" s="41"/>
      <c r="G44" s="36"/>
      <c r="H44" s="6" t="s">
        <v>49</v>
      </c>
      <c r="I44" s="6"/>
      <c r="J44" s="6"/>
      <c r="K44" s="6"/>
      <c r="L44" s="6"/>
    </row>
    <row r="45" spans="1:14" x14ac:dyDescent="0.25">
      <c r="A45" t="s">
        <v>48</v>
      </c>
      <c r="B45" t="s">
        <v>14</v>
      </c>
      <c r="C45" s="43">
        <v>1</v>
      </c>
      <c r="D45" s="67" t="s">
        <v>139</v>
      </c>
      <c r="E45" s="18"/>
      <c r="F45" s="41"/>
      <c r="G45" s="7"/>
      <c r="H45" s="6" t="s">
        <v>47</v>
      </c>
      <c r="I45" s="6"/>
      <c r="J45" s="6"/>
      <c r="K45" s="6"/>
      <c r="L45" s="6"/>
    </row>
    <row r="46" spans="1:14" x14ac:dyDescent="0.25">
      <c r="A46" t="s">
        <v>46</v>
      </c>
      <c r="B46" t="s">
        <v>14</v>
      </c>
      <c r="C46" s="43">
        <v>1</v>
      </c>
      <c r="D46" s="67" t="s">
        <v>45</v>
      </c>
      <c r="E46" s="18"/>
      <c r="F46" s="41"/>
      <c r="G46" s="7"/>
      <c r="H46" s="6" t="s">
        <v>44</v>
      </c>
      <c r="I46" s="6"/>
      <c r="J46" s="6"/>
      <c r="K46" s="6"/>
      <c r="L46" s="6"/>
    </row>
    <row r="47" spans="1:14" x14ac:dyDescent="0.25">
      <c r="B47" s="17" t="s">
        <v>188</v>
      </c>
      <c r="C47" s="35">
        <f>C44*C45*C46</f>
        <v>1</v>
      </c>
      <c r="E47" s="18"/>
      <c r="F47" s="41"/>
      <c r="G47" s="7"/>
      <c r="H47" s="6"/>
      <c r="I47" s="6"/>
      <c r="J47" s="6"/>
      <c r="K47" s="6"/>
      <c r="L47" s="6"/>
    </row>
    <row r="48" spans="1:14" ht="15.75" customHeight="1" x14ac:dyDescent="0.25">
      <c r="B48" s="17" t="s">
        <v>189</v>
      </c>
      <c r="C48" s="21">
        <f>C47</f>
        <v>1</v>
      </c>
      <c r="D48" s="1" t="s">
        <v>190</v>
      </c>
      <c r="E48" s="120" t="s">
        <v>191</v>
      </c>
      <c r="F48" s="41"/>
      <c r="G48" s="7"/>
      <c r="H48" s="6"/>
      <c r="I48" s="6"/>
      <c r="J48" s="6"/>
      <c r="K48" s="6"/>
      <c r="L48" s="6"/>
    </row>
    <row r="49" spans="1:12" x14ac:dyDescent="0.25">
      <c r="B49" s="17" t="s">
        <v>43</v>
      </c>
      <c r="C49" s="34">
        <f>C48*C40+(C48-1)*0.8</f>
        <v>0.43533333333333335</v>
      </c>
      <c r="E49" s="18"/>
      <c r="F49" s="41"/>
      <c r="G49" s="46"/>
      <c r="H49" s="6" t="s">
        <v>42</v>
      </c>
      <c r="I49" s="6"/>
      <c r="J49" s="6"/>
      <c r="K49" s="6"/>
      <c r="L49" s="6"/>
    </row>
    <row r="50" spans="1:12" x14ac:dyDescent="0.25">
      <c r="B50" s="14" t="s">
        <v>12</v>
      </c>
      <c r="C50" s="33">
        <f>C49/60</f>
        <v>7.2555555555555559E-3</v>
      </c>
      <c r="E50" s="18"/>
      <c r="F50" s="41"/>
      <c r="G50" s="7"/>
      <c r="H50" s="6"/>
      <c r="I50" s="6"/>
      <c r="J50" s="6"/>
      <c r="K50" s="6"/>
      <c r="L50" s="6"/>
    </row>
    <row r="51" spans="1:12" x14ac:dyDescent="0.25">
      <c r="B51" s="10" t="s">
        <v>9</v>
      </c>
      <c r="C51" s="32">
        <f>C50/24</f>
        <v>3.0231481481481483E-4</v>
      </c>
      <c r="E51" s="18"/>
      <c r="F51" s="41"/>
      <c r="G51" s="7"/>
      <c r="H51" s="6" t="s">
        <v>41</v>
      </c>
      <c r="I51" s="6"/>
      <c r="J51" s="6"/>
      <c r="K51" s="6"/>
      <c r="L51" s="6"/>
    </row>
    <row r="52" spans="1:12" x14ac:dyDescent="0.25">
      <c r="H52" s="6"/>
      <c r="I52" s="6"/>
      <c r="J52" s="6"/>
      <c r="K52" s="6"/>
      <c r="L52" s="6"/>
    </row>
    <row r="53" spans="1:12" x14ac:dyDescent="0.25">
      <c r="A53" s="20" t="s">
        <v>40</v>
      </c>
      <c r="B53" s="31" t="s">
        <v>169</v>
      </c>
      <c r="C53" s="31" t="s">
        <v>39</v>
      </c>
      <c r="D53" s="31" t="s">
        <v>38</v>
      </c>
      <c r="E53" s="30" t="s">
        <v>37</v>
      </c>
      <c r="H53" s="6" t="s">
        <v>36</v>
      </c>
      <c r="I53" s="6"/>
      <c r="J53" s="6"/>
      <c r="K53" s="6"/>
      <c r="L53" s="6"/>
    </row>
    <row r="54" spans="1:12" x14ac:dyDescent="0.25">
      <c r="A54" s="29" t="s">
        <v>35</v>
      </c>
      <c r="B54" s="65">
        <v>0</v>
      </c>
      <c r="C54" s="65">
        <v>0</v>
      </c>
      <c r="D54" s="65">
        <v>0</v>
      </c>
      <c r="E54" s="18" t="s">
        <v>34</v>
      </c>
      <c r="F54" s="41"/>
      <c r="G54" s="7"/>
      <c r="H54" s="6" t="s">
        <v>33</v>
      </c>
      <c r="I54" s="6"/>
      <c r="J54" s="6"/>
      <c r="K54" s="6"/>
      <c r="L54" s="6"/>
    </row>
    <row r="55" spans="1:12" x14ac:dyDescent="0.25">
      <c r="A55" s="28" t="s">
        <v>32</v>
      </c>
      <c r="B55" s="25">
        <v>1</v>
      </c>
      <c r="C55" s="65">
        <v>0</v>
      </c>
      <c r="D55" s="65">
        <v>0</v>
      </c>
      <c r="E55" s="18"/>
      <c r="F55" s="41"/>
      <c r="G55" s="7"/>
      <c r="H55" s="6" t="s">
        <v>194</v>
      </c>
      <c r="I55" s="6"/>
      <c r="J55" s="6"/>
      <c r="K55" s="6"/>
      <c r="L55" s="6"/>
    </row>
    <row r="56" spans="1:12" s="27" customFormat="1" ht="29.25" customHeight="1" x14ac:dyDescent="0.25">
      <c r="A56" s="115" t="s">
        <v>180</v>
      </c>
      <c r="B56" s="114" t="s">
        <v>8</v>
      </c>
      <c r="C56" s="114"/>
      <c r="D56" s="113" t="s">
        <v>8</v>
      </c>
      <c r="E56" s="116" t="s">
        <v>30</v>
      </c>
      <c r="F56" s="117"/>
      <c r="G56" s="118"/>
      <c r="H56" s="119" t="s">
        <v>29</v>
      </c>
      <c r="I56" s="119"/>
      <c r="J56" s="119"/>
      <c r="K56" s="119"/>
      <c r="L56" s="119"/>
    </row>
    <row r="57" spans="1:12" x14ac:dyDescent="0.25">
      <c r="A57" t="s">
        <v>179</v>
      </c>
      <c r="B57" s="25">
        <v>15</v>
      </c>
      <c r="C57" s="25">
        <v>30</v>
      </c>
      <c r="D57" s="25">
        <v>45</v>
      </c>
      <c r="E57" s="18" t="s">
        <v>28</v>
      </c>
      <c r="H57" s="6" t="s">
        <v>27</v>
      </c>
      <c r="I57" s="6"/>
      <c r="J57" s="6"/>
      <c r="K57" s="6"/>
      <c r="L57" s="6"/>
    </row>
    <row r="58" spans="1:12" x14ac:dyDescent="0.25">
      <c r="A58" s="27" t="s">
        <v>143</v>
      </c>
      <c r="B58" s="26" t="s">
        <v>21</v>
      </c>
      <c r="C58" s="25">
        <v>30</v>
      </c>
      <c r="D58" s="25">
        <v>15</v>
      </c>
      <c r="E58" s="18" t="s">
        <v>28</v>
      </c>
      <c r="H58" s="6" t="s">
        <v>178</v>
      </c>
      <c r="I58" s="6"/>
      <c r="J58" s="6"/>
      <c r="K58" s="6"/>
      <c r="L58" s="6"/>
    </row>
    <row r="59" spans="1:12" x14ac:dyDescent="0.25">
      <c r="A59" t="s">
        <v>144</v>
      </c>
      <c r="B59" s="25">
        <v>15</v>
      </c>
      <c r="C59" s="25">
        <v>30</v>
      </c>
      <c r="D59" s="24">
        <v>187</v>
      </c>
      <c r="E59" s="18" t="s">
        <v>26</v>
      </c>
      <c r="F59" t="s">
        <v>174</v>
      </c>
      <c r="H59" s="6" t="s">
        <v>25</v>
      </c>
      <c r="I59" s="6"/>
      <c r="J59" s="6"/>
      <c r="K59" s="6"/>
      <c r="L59" s="6"/>
    </row>
    <row r="60" spans="1:12" x14ac:dyDescent="0.25">
      <c r="A60" t="s">
        <v>142</v>
      </c>
      <c r="B60" s="25">
        <v>0</v>
      </c>
      <c r="C60" s="25">
        <v>5</v>
      </c>
      <c r="D60" s="24">
        <v>5</v>
      </c>
      <c r="E60" s="18"/>
      <c r="H60" s="6" t="s">
        <v>24</v>
      </c>
      <c r="I60" s="6"/>
      <c r="J60" s="6"/>
      <c r="K60" s="6"/>
      <c r="L60" s="6"/>
    </row>
    <row r="61" spans="1:12" x14ac:dyDescent="0.25">
      <c r="A61" t="s">
        <v>145</v>
      </c>
      <c r="B61" s="25">
        <v>0</v>
      </c>
      <c r="C61" s="25">
        <v>15</v>
      </c>
      <c r="D61" s="24">
        <v>176</v>
      </c>
      <c r="E61" s="18" t="s">
        <v>23</v>
      </c>
      <c r="F61" t="s">
        <v>174</v>
      </c>
      <c r="H61" s="6" t="s">
        <v>19</v>
      </c>
      <c r="I61" s="6"/>
      <c r="J61" s="6"/>
      <c r="K61" s="6"/>
      <c r="L61" s="6"/>
    </row>
    <row r="62" spans="1:12" x14ac:dyDescent="0.25">
      <c r="A62" t="s">
        <v>22</v>
      </c>
      <c r="B62" s="26" t="s">
        <v>21</v>
      </c>
      <c r="C62" s="25">
        <v>30</v>
      </c>
      <c r="D62" s="24">
        <v>45</v>
      </c>
      <c r="E62" s="18" t="s">
        <v>20</v>
      </c>
      <c r="H62" s="6" t="s">
        <v>19</v>
      </c>
      <c r="I62" s="6"/>
      <c r="J62" s="6"/>
      <c r="K62" s="6"/>
      <c r="L62" s="6"/>
    </row>
    <row r="63" spans="1:12" x14ac:dyDescent="0.25">
      <c r="A63" s="17" t="s">
        <v>146</v>
      </c>
      <c r="B63" s="16">
        <f>(C49+B59+B61+B57)*B54</f>
        <v>0</v>
      </c>
      <c r="C63" s="16">
        <f>(($C$40+C$60)*C$55+C$58+C$59+C$61+C$57+C$62)*C$54</f>
        <v>0</v>
      </c>
      <c r="D63" s="16">
        <f>(($C$40+D$60)*D$55+D$58+D$59+D$61+D$57+D$62)*D$54</f>
        <v>0</v>
      </c>
      <c r="E63" s="18"/>
      <c r="F63" s="41"/>
      <c r="H63" s="6"/>
      <c r="I63" s="6"/>
      <c r="J63" s="6"/>
      <c r="K63" s="6"/>
      <c r="L63" s="6"/>
    </row>
    <row r="64" spans="1:12" x14ac:dyDescent="0.25">
      <c r="A64" s="14" t="s">
        <v>12</v>
      </c>
      <c r="B64" s="13">
        <f>B63/60</f>
        <v>0</v>
      </c>
      <c r="C64" s="13">
        <f>C63/60</f>
        <v>0</v>
      </c>
      <c r="D64" s="12">
        <f>D63/60</f>
        <v>0</v>
      </c>
      <c r="E64" s="18" t="s">
        <v>18</v>
      </c>
      <c r="F64" s="41"/>
      <c r="H64" s="6"/>
      <c r="I64" s="6"/>
      <c r="J64" s="6"/>
      <c r="K64" s="6"/>
      <c r="L64" s="6"/>
    </row>
    <row r="65" spans="1:12" x14ac:dyDescent="0.25">
      <c r="A65" s="10" t="s">
        <v>9</v>
      </c>
      <c r="B65" s="9">
        <f>B64/24</f>
        <v>0</v>
      </c>
      <c r="C65" s="9">
        <f>C64/24</f>
        <v>0</v>
      </c>
      <c r="D65" s="9">
        <f>D64/24</f>
        <v>0</v>
      </c>
      <c r="E65" s="23"/>
      <c r="F65" s="41"/>
      <c r="G65" s="7" t="s">
        <v>8</v>
      </c>
      <c r="H65" s="6" t="s">
        <v>17</v>
      </c>
      <c r="I65" s="6"/>
      <c r="J65" s="6"/>
      <c r="K65" s="6"/>
      <c r="L65" s="6"/>
    </row>
    <row r="66" spans="1:12" x14ac:dyDescent="0.25">
      <c r="A66" s="10" t="s">
        <v>16</v>
      </c>
      <c r="B66" s="84" t="s">
        <v>21</v>
      </c>
      <c r="C66" s="9">
        <f>((C40+C60)*C55+C59+C61-24)*C54/60</f>
        <v>0</v>
      </c>
      <c r="D66" s="9">
        <f>((C40+D60)*D55+D59+D61-24)*D54/60</f>
        <v>0</v>
      </c>
      <c r="E66" s="22" t="s">
        <v>8</v>
      </c>
      <c r="F66" s="21"/>
      <c r="G66" s="7"/>
      <c r="H66" s="6"/>
      <c r="I66" s="6"/>
      <c r="J66" s="6"/>
      <c r="K66" s="6"/>
      <c r="L66" s="6"/>
    </row>
    <row r="67" spans="1:12" x14ac:dyDescent="0.25">
      <c r="A67" s="19"/>
      <c r="H67" s="6"/>
      <c r="I67" s="6"/>
      <c r="J67" s="6"/>
      <c r="K67" s="6"/>
      <c r="L67" s="6"/>
    </row>
    <row r="68" spans="1:12" x14ac:dyDescent="0.25">
      <c r="A68" s="20" t="s">
        <v>15</v>
      </c>
      <c r="C68" s="19" t="s">
        <v>8</v>
      </c>
      <c r="H68" s="6"/>
      <c r="I68" s="6"/>
      <c r="J68" s="6"/>
      <c r="K68" s="6"/>
      <c r="L68" s="6"/>
    </row>
    <row r="69" spans="1:12" x14ac:dyDescent="0.25">
      <c r="A69" t="s">
        <v>14</v>
      </c>
      <c r="B69" s="65">
        <v>1</v>
      </c>
      <c r="C69" s="19"/>
      <c r="E69" s="18"/>
      <c r="F69" s="41"/>
      <c r="G69" s="7" t="s">
        <v>8</v>
      </c>
      <c r="H69" s="6"/>
      <c r="I69" s="6"/>
      <c r="J69" s="6"/>
      <c r="K69" s="6"/>
      <c r="L69" s="6"/>
    </row>
    <row r="70" spans="1:12" x14ac:dyDescent="0.25">
      <c r="A70" s="17" t="s">
        <v>147</v>
      </c>
      <c r="B70" s="16">
        <f>(B63*B69+C49)*B54</f>
        <v>0</v>
      </c>
      <c r="C70" s="16">
        <f>(C63*B69+C49)*C54</f>
        <v>0</v>
      </c>
      <c r="D70" s="16">
        <f>(D63*B69+C49)*D54</f>
        <v>0</v>
      </c>
      <c r="E70" s="15"/>
      <c r="F70" s="41"/>
      <c r="H70" s="6" t="s">
        <v>13</v>
      </c>
      <c r="I70" s="6"/>
      <c r="J70" s="6"/>
      <c r="K70" s="6"/>
      <c r="L70" s="6"/>
    </row>
    <row r="71" spans="1:12" x14ac:dyDescent="0.25">
      <c r="A71" s="14" t="s">
        <v>12</v>
      </c>
      <c r="B71" s="13">
        <f>B70/60</f>
        <v>0</v>
      </c>
      <c r="C71" s="13">
        <f>C70/60</f>
        <v>0</v>
      </c>
      <c r="D71" s="12">
        <f>D70/60</f>
        <v>0</v>
      </c>
      <c r="E71" s="11"/>
      <c r="F71" s="41"/>
      <c r="H71" s="6"/>
      <c r="I71" s="6"/>
      <c r="J71" s="6"/>
      <c r="K71" s="6"/>
      <c r="L71" s="6"/>
    </row>
    <row r="72" spans="1:12" x14ac:dyDescent="0.25">
      <c r="A72" s="10" t="s">
        <v>11</v>
      </c>
      <c r="B72" s="9">
        <f>B71/24</f>
        <v>0</v>
      </c>
      <c r="C72" s="9">
        <f>C71/24</f>
        <v>0</v>
      </c>
      <c r="D72" s="12">
        <f>D71/24</f>
        <v>0</v>
      </c>
      <c r="E72" s="8" t="s">
        <v>8</v>
      </c>
      <c r="F72" s="41"/>
      <c r="G72" s="7" t="s">
        <v>8</v>
      </c>
      <c r="H72" s="6" t="s">
        <v>10</v>
      </c>
      <c r="I72" s="6"/>
      <c r="J72" s="6"/>
      <c r="K72" s="6"/>
      <c r="L72" s="6"/>
    </row>
    <row r="73" spans="1:12" x14ac:dyDescent="0.25">
      <c r="A73" s="10" t="s">
        <v>141</v>
      </c>
      <c r="B73" s="9">
        <f>B71/10</f>
        <v>0</v>
      </c>
      <c r="C73" s="9">
        <f>C71/10</f>
        <v>0</v>
      </c>
      <c r="D73" s="9">
        <f>D71/10</f>
        <v>0</v>
      </c>
      <c r="E73" s="8" t="s">
        <v>8</v>
      </c>
      <c r="F73" s="41"/>
      <c r="G73" s="7" t="s">
        <v>8</v>
      </c>
      <c r="H73" s="6" t="s">
        <v>7</v>
      </c>
      <c r="I73" s="6"/>
      <c r="J73" s="6"/>
      <c r="K73" s="6"/>
      <c r="L73" s="6"/>
    </row>
    <row r="74" spans="1:12" x14ac:dyDescent="0.25">
      <c r="A74" s="68" t="s">
        <v>6</v>
      </c>
      <c r="B74" s="69"/>
      <c r="C74" s="69"/>
      <c r="D74" s="69"/>
      <c r="E74" s="70"/>
      <c r="F74" s="71"/>
      <c r="G74" s="2"/>
      <c r="H74" s="3"/>
    </row>
    <row r="75" spans="1:12" x14ac:dyDescent="0.25">
      <c r="A75" s="104" t="s">
        <v>5</v>
      </c>
      <c r="B75" s="105"/>
      <c r="C75" s="105"/>
      <c r="D75" s="105"/>
      <c r="E75" s="105"/>
      <c r="F75" s="106"/>
      <c r="G75" s="112" t="s">
        <v>176</v>
      </c>
      <c r="H75" s="107" t="s">
        <v>149</v>
      </c>
      <c r="I75" s="108" t="s">
        <v>163</v>
      </c>
      <c r="J75" s="108"/>
      <c r="K75" s="108" t="s">
        <v>164</v>
      </c>
      <c r="L75" s="6"/>
    </row>
    <row r="76" spans="1:12" x14ac:dyDescent="0.25">
      <c r="A76" s="104" t="s">
        <v>5</v>
      </c>
      <c r="B76" s="105"/>
      <c r="C76" s="105"/>
      <c r="D76" s="105"/>
      <c r="E76" s="105"/>
      <c r="F76" s="106"/>
      <c r="G76" s="2"/>
      <c r="H76" s="6"/>
      <c r="I76" s="109" t="s">
        <v>162</v>
      </c>
      <c r="J76" s="6"/>
      <c r="K76" s="109" t="s">
        <v>162</v>
      </c>
      <c r="L76" s="6"/>
    </row>
    <row r="77" spans="1:12" x14ac:dyDescent="0.25">
      <c r="A77" s="104" t="s">
        <v>5</v>
      </c>
      <c r="B77" s="105"/>
      <c r="C77" s="105"/>
      <c r="D77" s="105"/>
      <c r="E77" s="105"/>
      <c r="F77" s="106"/>
      <c r="G77" s="2"/>
      <c r="H77" s="107" t="s">
        <v>150</v>
      </c>
      <c r="I77" s="6">
        <v>22</v>
      </c>
      <c r="J77" s="6"/>
      <c r="K77" s="6">
        <v>24</v>
      </c>
      <c r="L77" s="6"/>
    </row>
    <row r="78" spans="1:12" x14ac:dyDescent="0.25">
      <c r="A78" s="104" t="s">
        <v>5</v>
      </c>
      <c r="B78" s="105"/>
      <c r="C78" s="105"/>
      <c r="D78" s="105"/>
      <c r="E78" s="105"/>
      <c r="F78" s="106"/>
      <c r="G78" s="2"/>
      <c r="H78" s="107" t="s">
        <v>151</v>
      </c>
      <c r="I78" s="6">
        <v>44</v>
      </c>
      <c r="J78" s="6"/>
      <c r="K78" s="6">
        <v>54</v>
      </c>
      <c r="L78" s="6"/>
    </row>
    <row r="79" spans="1:12" x14ac:dyDescent="0.25">
      <c r="A79" s="104"/>
      <c r="B79" s="105"/>
      <c r="C79" s="105"/>
      <c r="D79" s="105"/>
      <c r="E79" s="105"/>
      <c r="F79" s="106"/>
      <c r="G79" s="2"/>
      <c r="H79" s="107" t="s">
        <v>152</v>
      </c>
      <c r="I79" s="6">
        <v>68</v>
      </c>
      <c r="J79" s="6"/>
      <c r="K79" s="6">
        <v>71</v>
      </c>
      <c r="L79" s="6"/>
    </row>
    <row r="80" spans="1:12" x14ac:dyDescent="0.25">
      <c r="A80" s="101"/>
      <c r="B80" s="102"/>
      <c r="C80" s="102"/>
      <c r="D80" s="102"/>
      <c r="E80" s="102"/>
      <c r="F80" s="103"/>
      <c r="G80" s="2"/>
      <c r="H80" s="107" t="s">
        <v>153</v>
      </c>
      <c r="I80" s="6">
        <v>84</v>
      </c>
      <c r="J80" s="6"/>
      <c r="K80" s="6">
        <v>90</v>
      </c>
      <c r="L80" s="6"/>
    </row>
    <row r="81" spans="1:12" ht="15.75" thickBot="1" x14ac:dyDescent="0.3">
      <c r="A81" s="5"/>
      <c r="B81" s="3"/>
      <c r="C81" s="3"/>
      <c r="D81" s="3"/>
      <c r="E81" s="3"/>
      <c r="F81" s="3"/>
      <c r="G81" s="4"/>
      <c r="H81" s="107" t="s">
        <v>154</v>
      </c>
      <c r="I81" s="6">
        <v>101</v>
      </c>
      <c r="J81" s="6"/>
      <c r="K81" s="6">
        <v>108</v>
      </c>
      <c r="L81" s="6"/>
    </row>
    <row r="82" spans="1:12" x14ac:dyDescent="0.25">
      <c r="A82" s="92" t="s">
        <v>4</v>
      </c>
      <c r="B82" s="93"/>
      <c r="C82" s="93"/>
      <c r="D82" s="93"/>
      <c r="E82" s="93"/>
      <c r="F82" s="94"/>
      <c r="G82" s="2"/>
      <c r="H82" s="110" t="s">
        <v>155</v>
      </c>
      <c r="I82" s="6">
        <v>117</v>
      </c>
      <c r="J82" s="6"/>
      <c r="K82" s="6">
        <v>126</v>
      </c>
      <c r="L82" s="6"/>
    </row>
    <row r="83" spans="1:12" x14ac:dyDescent="0.25">
      <c r="A83" s="95" t="s">
        <v>3</v>
      </c>
      <c r="B83" s="96"/>
      <c r="C83" s="96"/>
      <c r="D83" s="96"/>
      <c r="E83" s="96"/>
      <c r="F83" s="97"/>
      <c r="G83" s="2"/>
      <c r="H83" s="110" t="s">
        <v>156</v>
      </c>
      <c r="I83" s="6">
        <v>136</v>
      </c>
      <c r="J83" s="6"/>
      <c r="K83" s="6">
        <v>144</v>
      </c>
      <c r="L83" s="6"/>
    </row>
    <row r="84" spans="1:12" x14ac:dyDescent="0.25">
      <c r="A84" s="98" t="s">
        <v>2</v>
      </c>
      <c r="B84" s="99"/>
      <c r="C84" s="99"/>
      <c r="D84" s="99"/>
      <c r="E84" s="99"/>
      <c r="F84" s="100"/>
      <c r="G84" s="2"/>
      <c r="H84" s="110" t="s">
        <v>157</v>
      </c>
      <c r="I84" s="6">
        <v>155</v>
      </c>
      <c r="J84" s="6"/>
      <c r="K84" s="6">
        <v>157</v>
      </c>
      <c r="L84" s="6"/>
    </row>
    <row r="85" spans="1:12" x14ac:dyDescent="0.25">
      <c r="A85" s="95" t="s">
        <v>1</v>
      </c>
      <c r="B85" s="96"/>
      <c r="C85" s="96"/>
      <c r="D85" s="96"/>
      <c r="E85" s="96"/>
      <c r="F85" s="97"/>
      <c r="G85" s="2"/>
      <c r="H85" s="110" t="s">
        <v>158</v>
      </c>
      <c r="I85" s="6">
        <v>176</v>
      </c>
      <c r="J85" s="6"/>
      <c r="K85" s="6">
        <v>169</v>
      </c>
      <c r="L85" s="6"/>
    </row>
    <row r="86" spans="1:12" x14ac:dyDescent="0.25">
      <c r="A86" s="95" t="s">
        <v>0</v>
      </c>
      <c r="B86" s="96"/>
      <c r="C86" s="96"/>
      <c r="D86" s="96"/>
      <c r="E86" s="96"/>
      <c r="F86" s="97"/>
      <c r="G86" s="2"/>
      <c r="H86" s="110" t="s">
        <v>159</v>
      </c>
      <c r="I86" s="6">
        <v>187</v>
      </c>
      <c r="J86" s="6"/>
      <c r="K86" s="6">
        <v>176</v>
      </c>
      <c r="L86" s="6"/>
    </row>
    <row r="87" spans="1:12" x14ac:dyDescent="0.25">
      <c r="A87" s="95"/>
      <c r="B87" s="96"/>
      <c r="C87" s="96"/>
      <c r="D87" s="96"/>
      <c r="E87" s="96"/>
      <c r="F87" s="97"/>
      <c r="G87" s="2"/>
      <c r="H87" s="110" t="s">
        <v>160</v>
      </c>
      <c r="I87" s="109">
        <v>200</v>
      </c>
      <c r="J87" s="6"/>
      <c r="K87" s="109">
        <v>181</v>
      </c>
      <c r="L87" s="6"/>
    </row>
    <row r="88" spans="1:12" ht="15.75" thickBot="1" x14ac:dyDescent="0.3">
      <c r="A88" s="89" t="s">
        <v>185</v>
      </c>
      <c r="B88" s="90"/>
      <c r="C88" s="90"/>
      <c r="D88" s="90"/>
      <c r="E88" s="90"/>
      <c r="F88" s="91"/>
      <c r="G88" s="2"/>
      <c r="H88" s="110" t="s">
        <v>161</v>
      </c>
      <c r="I88" s="109">
        <v>218</v>
      </c>
      <c r="J88" s="6"/>
      <c r="K88" s="109">
        <v>185</v>
      </c>
      <c r="L88" s="6"/>
    </row>
    <row r="89" spans="1:12" x14ac:dyDescent="0.25">
      <c r="H89" s="53" t="s">
        <v>165</v>
      </c>
      <c r="I89" s="111" t="s">
        <v>166</v>
      </c>
      <c r="J89" s="109"/>
      <c r="K89" s="111" t="s">
        <v>166</v>
      </c>
      <c r="L89" s="6"/>
    </row>
  </sheetData>
  <protectedRanges>
    <protectedRange algorithmName="SHA-512" hashValue="yHUrEyml6Rr7mLHE/v9ZnM1+Cfs1Jcwsdq/fH19C3GGsd+2RGscQYSDW6ezFurX8SkZ1gyUb9NLMVBEPvzlZaw==" saltValue="aCRbhlzaIv93Rr4VHlgsKw==" spinCount="100000" sqref="B70:D71 B64:D66 C47 C50:C51" name="Plage1"/>
    <protectedRange algorithmName="SHA-512" hashValue="yHUrEyml6Rr7mLHE/v9ZnM1+Cfs1Jcwsdq/fH19C3GGsd+2RGscQYSDW6ezFurX8SkZ1gyUb9NLMVBEPvzlZaw==" saltValue="aCRbhlzaIv93Rr4VHlgsKw==" spinCount="100000" sqref="C38 C40:C41" name="Plage1_3"/>
    <protectedRange algorithmName="SHA-512" hashValue="yHUrEyml6Rr7mLHE/v9ZnM1+Cfs1Jcwsdq/fH19C3GGsd+2RGscQYSDW6ezFurX8SkZ1gyUb9NLMVBEPvzlZaw==" saltValue="aCRbhlzaIv93Rr4VHlgsKw==" spinCount="100000" sqref="B63" name="Plage1_1_2_1"/>
    <protectedRange algorithmName="SHA-512" hashValue="yHUrEyml6Rr7mLHE/v9ZnM1+Cfs1Jcwsdq/fH19C3GGsd+2RGscQYSDW6ezFurX8SkZ1gyUb9NLMVBEPvzlZaw==" saltValue="aCRbhlzaIv93Rr4VHlgsKw==" spinCount="100000" sqref="C63:D63" name="Plage1_1_4_1_1"/>
    <protectedRange algorithmName="SHA-512" hashValue="yHUrEyml6Rr7mLHE/v9ZnM1+Cfs1Jcwsdq/fH19C3GGsd+2RGscQYSDW6ezFurX8SkZ1gyUb9NLMVBEPvzlZaw==" saltValue="aCRbhlzaIv93Rr4VHlgsKw==" spinCount="100000" sqref="B72:D73" name="Plage1_1"/>
    <protectedRange algorithmName="SHA-512" hashValue="yHUrEyml6Rr7mLHE/v9ZnM1+Cfs1Jcwsdq/fH19C3GGsd+2RGscQYSDW6ezFurX8SkZ1gyUb9NLMVBEPvzlZaw==" saltValue="aCRbhlzaIv93Rr4VHlgsKw==" spinCount="100000" sqref="C48" name="Plage1_4"/>
    <protectedRange algorithmName="SHA-512" hashValue="yHUrEyml6Rr7mLHE/v9ZnM1+Cfs1Jcwsdq/fH19C3GGsd+2RGscQYSDW6ezFurX8SkZ1gyUb9NLMVBEPvzlZaw==" saltValue="aCRbhlzaIv93Rr4VHlgsKw==" spinCount="100000" sqref="C49" name="Plage1_2_1"/>
  </protectedRanges>
  <mergeCells count="13">
    <mergeCell ref="A80:F80"/>
    <mergeCell ref="A75:F75"/>
    <mergeCell ref="A76:F76"/>
    <mergeCell ref="A77:F77"/>
    <mergeCell ref="A78:F78"/>
    <mergeCell ref="A79:F79"/>
    <mergeCell ref="A88:F88"/>
    <mergeCell ref="A82:F82"/>
    <mergeCell ref="A83:F83"/>
    <mergeCell ref="A84:F84"/>
    <mergeCell ref="A85:F85"/>
    <mergeCell ref="A86:F86"/>
    <mergeCell ref="A87:F87"/>
  </mergeCells>
  <pageMargins left="0.7" right="0.7" top="0.75" bottom="0.75" header="0.3" footer="0.3"/>
  <pageSetup paperSize="9" orientation="portrait"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D4E9A-965C-4DA8-AE3E-CEF6B4A90A68}">
  <dimension ref="A1:N95"/>
  <sheetViews>
    <sheetView workbookViewId="0">
      <selection activeCell="F1" sqref="F1"/>
    </sheetView>
  </sheetViews>
  <sheetFormatPr baseColWidth="10" defaultRowHeight="15" x14ac:dyDescent="0.25"/>
  <cols>
    <col min="1" max="1" width="24.7109375" customWidth="1"/>
    <col min="2" max="2" width="20.42578125" customWidth="1"/>
    <col min="3" max="3" width="20" customWidth="1"/>
    <col min="4" max="4" width="28.85546875" customWidth="1"/>
    <col min="5" max="5" width="20.7109375" customWidth="1"/>
    <col min="6" max="6" width="26.42578125" customWidth="1"/>
    <col min="7" max="7" width="29.85546875" style="1" customWidth="1"/>
    <col min="8" max="8" width="23.5703125" customWidth="1"/>
    <col min="9" max="11" width="9.7109375" customWidth="1"/>
  </cols>
  <sheetData>
    <row r="1" spans="1:12" ht="23.25" x14ac:dyDescent="0.35">
      <c r="A1" s="62" t="s">
        <v>108</v>
      </c>
      <c r="F1" t="s">
        <v>197</v>
      </c>
    </row>
    <row r="3" spans="1:12" x14ac:dyDescent="0.25">
      <c r="A3" s="81" t="s">
        <v>107</v>
      </c>
      <c r="B3" s="82" t="s">
        <v>126</v>
      </c>
      <c r="C3" s="83"/>
      <c r="D3" s="61" t="s">
        <v>106</v>
      </c>
      <c r="E3" s="35"/>
      <c r="F3" s="6" t="s">
        <v>105</v>
      </c>
      <c r="G3" s="21" t="s">
        <v>104</v>
      </c>
      <c r="H3" s="21"/>
    </row>
    <row r="4" spans="1:12" s="37" customFormat="1" x14ac:dyDescent="0.25">
      <c r="A4" s="60"/>
      <c r="B4" s="59"/>
      <c r="G4" s="1"/>
    </row>
    <row r="5" spans="1:12" s="37" customFormat="1" x14ac:dyDescent="0.25">
      <c r="A5" s="60" t="s">
        <v>103</v>
      </c>
      <c r="B5" s="59"/>
      <c r="G5" s="1"/>
    </row>
    <row r="7" spans="1:12" s="20" customFormat="1" ht="18.75" x14ac:dyDescent="0.3">
      <c r="A7" s="58" t="s">
        <v>15</v>
      </c>
      <c r="B7" s="65" t="s">
        <v>102</v>
      </c>
      <c r="C7" s="65" t="s">
        <v>101</v>
      </c>
      <c r="D7" s="65" t="s">
        <v>100</v>
      </c>
      <c r="E7" s="65" t="s">
        <v>99</v>
      </c>
      <c r="F7" s="79" t="s">
        <v>83</v>
      </c>
      <c r="G7" s="20" t="s">
        <v>82</v>
      </c>
    </row>
    <row r="8" spans="1:12" x14ac:dyDescent="0.25">
      <c r="A8" s="52" t="s">
        <v>98</v>
      </c>
      <c r="B8" s="85" t="s">
        <v>128</v>
      </c>
      <c r="C8" s="48"/>
      <c r="D8" s="86" t="s">
        <v>129</v>
      </c>
      <c r="E8" s="48">
        <v>0.7</v>
      </c>
      <c r="F8" s="75"/>
      <c r="G8" s="46"/>
      <c r="H8" s="6" t="s">
        <v>109</v>
      </c>
      <c r="I8" s="6"/>
      <c r="J8" s="6"/>
      <c r="K8" s="6"/>
      <c r="L8" s="6"/>
    </row>
    <row r="9" spans="1:12" x14ac:dyDescent="0.25">
      <c r="A9" s="52" t="s">
        <v>97</v>
      </c>
      <c r="B9" s="85" t="s">
        <v>130</v>
      </c>
      <c r="C9" s="48"/>
      <c r="D9" s="86" t="s">
        <v>129</v>
      </c>
      <c r="E9" s="48">
        <v>0.8</v>
      </c>
      <c r="F9" s="75"/>
      <c r="G9" s="46"/>
      <c r="H9" s="6" t="s">
        <v>110</v>
      </c>
      <c r="I9" s="6"/>
      <c r="J9" s="6"/>
      <c r="K9" s="6"/>
      <c r="L9" s="6"/>
    </row>
    <row r="10" spans="1:12" x14ac:dyDescent="0.25">
      <c r="A10" s="52" t="s">
        <v>95</v>
      </c>
      <c r="B10" s="85" t="s">
        <v>131</v>
      </c>
      <c r="C10" s="48"/>
      <c r="D10" s="86" t="s">
        <v>129</v>
      </c>
      <c r="E10" s="48">
        <v>0.9</v>
      </c>
      <c r="F10" s="75"/>
      <c r="G10" s="46"/>
      <c r="H10" s="6" t="s">
        <v>96</v>
      </c>
      <c r="I10" s="6"/>
      <c r="J10" s="6"/>
      <c r="K10" s="6"/>
      <c r="L10" s="6"/>
    </row>
    <row r="11" spans="1:12" x14ac:dyDescent="0.25">
      <c r="A11" s="52" t="s">
        <v>93</v>
      </c>
      <c r="B11" s="85" t="s">
        <v>132</v>
      </c>
      <c r="C11" s="48"/>
      <c r="D11" s="86" t="s">
        <v>129</v>
      </c>
      <c r="E11" s="48">
        <v>0.1</v>
      </c>
      <c r="F11" s="75"/>
      <c r="G11" s="46"/>
      <c r="H11" s="6" t="s">
        <v>94</v>
      </c>
      <c r="I11" s="6"/>
      <c r="J11" s="6"/>
      <c r="K11" s="6"/>
      <c r="L11" s="6"/>
    </row>
    <row r="12" spans="1:12" x14ac:dyDescent="0.25">
      <c r="A12" s="52" t="s">
        <v>92</v>
      </c>
      <c r="B12" s="41" t="s">
        <v>133</v>
      </c>
      <c r="C12" s="48" t="s">
        <v>134</v>
      </c>
      <c r="D12" s="86" t="s">
        <v>140</v>
      </c>
      <c r="E12" s="48">
        <v>0.15</v>
      </c>
      <c r="F12" s="75"/>
      <c r="G12" s="7"/>
      <c r="H12" s="6" t="s">
        <v>111</v>
      </c>
      <c r="I12" s="6"/>
      <c r="J12" s="6"/>
      <c r="K12" s="6"/>
      <c r="L12" s="6"/>
    </row>
    <row r="13" spans="1:12" x14ac:dyDescent="0.25">
      <c r="A13" s="52" t="s">
        <v>91</v>
      </c>
      <c r="B13" s="41" t="s">
        <v>135</v>
      </c>
      <c r="C13" s="48" t="s">
        <v>137</v>
      </c>
      <c r="D13" s="86" t="s">
        <v>140</v>
      </c>
      <c r="E13" s="48">
        <v>0.25</v>
      </c>
      <c r="F13" s="75"/>
      <c r="G13" s="7"/>
      <c r="H13" s="6" t="s">
        <v>112</v>
      </c>
      <c r="I13" s="6" t="s">
        <v>113</v>
      </c>
      <c r="J13" s="6"/>
      <c r="K13" s="6"/>
      <c r="L13" s="6"/>
    </row>
    <row r="14" spans="1:12" x14ac:dyDescent="0.25">
      <c r="A14" s="52" t="s">
        <v>90</v>
      </c>
      <c r="B14" s="41" t="s">
        <v>136</v>
      </c>
      <c r="C14" s="48" t="s">
        <v>138</v>
      </c>
      <c r="D14" s="86" t="s">
        <v>140</v>
      </c>
      <c r="E14" s="48">
        <v>0.4</v>
      </c>
      <c r="F14" s="75"/>
      <c r="G14" s="7"/>
      <c r="H14" s="6" t="s">
        <v>114</v>
      </c>
      <c r="I14" s="6" t="s">
        <v>115</v>
      </c>
      <c r="J14" s="6"/>
      <c r="K14" s="6"/>
      <c r="L14" s="6"/>
    </row>
    <row r="15" spans="1:12" x14ac:dyDescent="0.25">
      <c r="A15" s="52" t="s">
        <v>89</v>
      </c>
      <c r="B15" s="73" t="s">
        <v>8</v>
      </c>
      <c r="C15" s="76"/>
      <c r="D15" s="74" t="s">
        <v>8</v>
      </c>
      <c r="E15" s="41"/>
      <c r="F15" s="75"/>
      <c r="G15" s="7"/>
      <c r="H15" s="6" t="s">
        <v>116</v>
      </c>
      <c r="I15" s="6"/>
      <c r="J15" s="6"/>
      <c r="K15" s="6"/>
      <c r="L15" s="6"/>
    </row>
    <row r="16" spans="1:12" x14ac:dyDescent="0.25">
      <c r="A16" s="52" t="s">
        <v>88</v>
      </c>
      <c r="B16" s="77" t="s">
        <v>8</v>
      </c>
      <c r="C16" s="78"/>
      <c r="D16" s="74" t="s">
        <v>8</v>
      </c>
      <c r="E16" s="41"/>
      <c r="F16" s="41"/>
      <c r="G16" s="7"/>
      <c r="H16" s="6"/>
      <c r="I16" s="6"/>
      <c r="J16" s="6"/>
      <c r="K16" s="6"/>
      <c r="L16" s="6"/>
    </row>
    <row r="17" spans="1:13" x14ac:dyDescent="0.25">
      <c r="A17" s="52" t="s">
        <v>196</v>
      </c>
      <c r="B17" s="77" t="s">
        <v>8</v>
      </c>
      <c r="C17" s="78"/>
      <c r="D17" s="74" t="s">
        <v>8</v>
      </c>
      <c r="E17" s="41"/>
      <c r="F17" s="41"/>
      <c r="G17" s="7"/>
      <c r="H17" s="6"/>
      <c r="I17" s="6"/>
      <c r="J17" s="6"/>
      <c r="K17" s="6"/>
      <c r="L17" s="6"/>
    </row>
    <row r="18" spans="1:13" x14ac:dyDescent="0.25">
      <c r="A18" s="57"/>
      <c r="B18" s="121" t="s">
        <v>195</v>
      </c>
      <c r="C18" s="122"/>
      <c r="D18" s="123"/>
      <c r="E18" s="123"/>
      <c r="F18" s="121"/>
      <c r="G18" s="124"/>
      <c r="H18" s="123"/>
      <c r="I18" s="123"/>
      <c r="J18" s="123"/>
      <c r="K18" s="123"/>
      <c r="L18" s="123"/>
    </row>
    <row r="19" spans="1:13" s="37" customFormat="1" x14ac:dyDescent="0.25">
      <c r="A19" s="125"/>
      <c r="B19" s="60"/>
      <c r="C19" s="19"/>
      <c r="F19" s="60"/>
      <c r="G19" s="1"/>
    </row>
    <row r="20" spans="1:13" x14ac:dyDescent="0.25">
      <c r="A20" s="57"/>
      <c r="B20" s="56" t="s">
        <v>87</v>
      </c>
      <c r="C20" s="56" t="s">
        <v>86</v>
      </c>
      <c r="D20" s="37"/>
      <c r="E20" s="37"/>
      <c r="F20" s="37"/>
    </row>
    <row r="21" spans="1:13" x14ac:dyDescent="0.25">
      <c r="A21" s="29" t="s">
        <v>35</v>
      </c>
      <c r="B21" s="65">
        <v>1</v>
      </c>
      <c r="C21" s="65">
        <v>0</v>
      </c>
      <c r="D21" s="37"/>
      <c r="E21" s="37"/>
      <c r="F21" s="37"/>
    </row>
    <row r="22" spans="1:13" x14ac:dyDescent="0.25">
      <c r="A22" s="20" t="s">
        <v>85</v>
      </c>
      <c r="B22" t="s">
        <v>84</v>
      </c>
      <c r="C22" s="21">
        <v>10.06</v>
      </c>
      <c r="E22" s="20" t="s">
        <v>82</v>
      </c>
      <c r="F22" s="72" t="s">
        <v>123</v>
      </c>
      <c r="G22" s="20" t="s">
        <v>82</v>
      </c>
      <c r="H22" s="20" t="s">
        <v>81</v>
      </c>
    </row>
    <row r="23" spans="1:13" x14ac:dyDescent="0.25">
      <c r="A23" t="s">
        <v>80</v>
      </c>
      <c r="B23" t="s">
        <v>120</v>
      </c>
      <c r="C23" s="43">
        <v>1000</v>
      </c>
      <c r="E23" s="18"/>
      <c r="F23" s="41"/>
      <c r="G23" s="7"/>
      <c r="H23" s="20"/>
    </row>
    <row r="24" spans="1:13" x14ac:dyDescent="0.25">
      <c r="B24" t="s">
        <v>121</v>
      </c>
      <c r="C24" s="43">
        <v>3200</v>
      </c>
      <c r="E24" s="18"/>
      <c r="F24" s="41"/>
      <c r="G24" s="46"/>
      <c r="H24" s="20"/>
    </row>
    <row r="25" spans="1:13" x14ac:dyDescent="0.25">
      <c r="B25" t="s">
        <v>122</v>
      </c>
      <c r="C25" s="43">
        <v>10</v>
      </c>
      <c r="E25" s="18"/>
      <c r="F25" s="41"/>
      <c r="G25" s="7"/>
      <c r="H25" s="20"/>
    </row>
    <row r="26" spans="1:13" x14ac:dyDescent="0.25">
      <c r="B26" t="s">
        <v>63</v>
      </c>
      <c r="C26" s="43">
        <v>10</v>
      </c>
      <c r="E26" s="18"/>
      <c r="F26" s="41"/>
      <c r="G26" s="7"/>
      <c r="H26" s="20"/>
    </row>
    <row r="27" spans="1:13" x14ac:dyDescent="0.25">
      <c r="B27" t="s">
        <v>148</v>
      </c>
      <c r="C27" s="63">
        <v>300</v>
      </c>
      <c r="E27" s="20"/>
      <c r="F27" s="20"/>
      <c r="G27" s="20"/>
      <c r="H27" s="20"/>
    </row>
    <row r="28" spans="1:13" x14ac:dyDescent="0.25">
      <c r="A28" t="s">
        <v>79</v>
      </c>
      <c r="B28" s="55" t="s">
        <v>120</v>
      </c>
      <c r="C28" s="50">
        <v>3220</v>
      </c>
      <c r="D28" s="64" t="s">
        <v>117</v>
      </c>
      <c r="E28" s="18"/>
      <c r="F28" s="41"/>
      <c r="G28" s="7"/>
      <c r="H28" s="6" t="s">
        <v>78</v>
      </c>
      <c r="I28" s="6"/>
      <c r="J28" s="6"/>
      <c r="K28" s="6"/>
      <c r="L28" s="6"/>
    </row>
    <row r="29" spans="1:13" x14ac:dyDescent="0.25">
      <c r="A29" s="87" t="s">
        <v>75</v>
      </c>
      <c r="B29" s="54" t="s">
        <v>121</v>
      </c>
      <c r="C29" s="43">
        <v>4180</v>
      </c>
      <c r="D29" s="64" t="s">
        <v>118</v>
      </c>
      <c r="E29" s="18"/>
      <c r="F29" s="41"/>
      <c r="G29" s="46"/>
      <c r="L29" s="42"/>
      <c r="M29" s="42"/>
    </row>
    <row r="30" spans="1:13" x14ac:dyDescent="0.25">
      <c r="A30" s="87" t="s">
        <v>73</v>
      </c>
      <c r="B30" s="54" t="s">
        <v>122</v>
      </c>
      <c r="C30" s="43">
        <v>20</v>
      </c>
      <c r="D30" s="64" t="s">
        <v>119</v>
      </c>
      <c r="E30" s="18"/>
      <c r="F30" s="41"/>
      <c r="G30" s="7"/>
      <c r="H30" s="53" t="s">
        <v>77</v>
      </c>
      <c r="J30" s="52"/>
      <c r="K30" s="42"/>
      <c r="L30" s="42"/>
      <c r="M30" s="42"/>
    </row>
    <row r="31" spans="1:13" x14ac:dyDescent="0.25">
      <c r="B31" s="54" t="s">
        <v>63</v>
      </c>
      <c r="C31" s="43">
        <v>10</v>
      </c>
      <c r="E31" s="18"/>
      <c r="F31" s="41"/>
      <c r="G31" s="7"/>
      <c r="H31" s="53"/>
      <c r="J31" s="52"/>
      <c r="K31" s="42"/>
      <c r="L31" s="42"/>
      <c r="M31" s="42"/>
    </row>
    <row r="32" spans="1:13" x14ac:dyDescent="0.25">
      <c r="B32" s="51" t="s">
        <v>148</v>
      </c>
      <c r="C32" s="63">
        <v>300</v>
      </c>
      <c r="E32" s="20"/>
      <c r="F32" s="20"/>
      <c r="G32" s="20"/>
      <c r="H32" s="20"/>
    </row>
    <row r="33" spans="1:14" x14ac:dyDescent="0.25">
      <c r="A33" t="s">
        <v>76</v>
      </c>
      <c r="B33" t="s">
        <v>120</v>
      </c>
      <c r="C33" s="50">
        <v>4340</v>
      </c>
      <c r="D33" s="64" t="s">
        <v>117</v>
      </c>
      <c r="E33" s="18"/>
      <c r="F33" s="41"/>
      <c r="G33" s="7"/>
      <c r="H33" s="49" t="s">
        <v>74</v>
      </c>
      <c r="I33" s="80">
        <v>1.5</v>
      </c>
      <c r="J33" s="80">
        <v>1</v>
      </c>
      <c r="K33" s="80">
        <v>0.6</v>
      </c>
      <c r="L33" s="42"/>
    </row>
    <row r="34" spans="1:14" x14ac:dyDescent="0.25">
      <c r="B34" t="s">
        <v>121</v>
      </c>
      <c r="C34" s="43">
        <v>4800</v>
      </c>
      <c r="D34" s="64" t="s">
        <v>118</v>
      </c>
      <c r="E34" s="18"/>
      <c r="F34" s="41"/>
      <c r="G34" s="46"/>
      <c r="H34" s="35" t="s">
        <v>72</v>
      </c>
      <c r="I34" s="25" t="s">
        <v>71</v>
      </c>
      <c r="J34" s="25" t="s">
        <v>70</v>
      </c>
      <c r="K34" s="25" t="s">
        <v>69</v>
      </c>
      <c r="L34" s="45" t="s">
        <v>68</v>
      </c>
      <c r="M34" s="42"/>
    </row>
    <row r="35" spans="1:14" x14ac:dyDescent="0.25">
      <c r="B35" t="s">
        <v>122</v>
      </c>
      <c r="C35" s="44">
        <v>20</v>
      </c>
      <c r="D35" s="64" t="s">
        <v>119</v>
      </c>
      <c r="E35" s="18"/>
      <c r="F35" s="41"/>
      <c r="G35" s="7"/>
      <c r="H35" s="35" t="s">
        <v>67</v>
      </c>
      <c r="I35" s="25" t="s">
        <v>66</v>
      </c>
      <c r="J35" s="25" t="s">
        <v>65</v>
      </c>
      <c r="K35" s="25" t="s">
        <v>64</v>
      </c>
      <c r="L35" s="45" t="s">
        <v>124</v>
      </c>
      <c r="M35" s="42"/>
    </row>
    <row r="36" spans="1:14" x14ac:dyDescent="0.25">
      <c r="B36" t="s">
        <v>63</v>
      </c>
      <c r="C36" s="44">
        <v>10</v>
      </c>
      <c r="E36" s="18"/>
      <c r="F36" s="41"/>
      <c r="G36" s="7"/>
      <c r="H36" s="35" t="s">
        <v>61</v>
      </c>
      <c r="I36" s="25">
        <v>19</v>
      </c>
      <c r="J36" s="25" t="s">
        <v>60</v>
      </c>
      <c r="K36" s="25" t="s">
        <v>59</v>
      </c>
      <c r="L36" s="1" t="s">
        <v>125</v>
      </c>
      <c r="M36" s="42"/>
    </row>
    <row r="37" spans="1:14" x14ac:dyDescent="0.25">
      <c r="B37" s="51" t="s">
        <v>148</v>
      </c>
      <c r="C37" s="63">
        <v>300</v>
      </c>
      <c r="E37" s="20"/>
      <c r="F37" s="20"/>
      <c r="G37" s="20"/>
      <c r="H37" s="35" t="s">
        <v>56</v>
      </c>
      <c r="I37" s="25">
        <v>39</v>
      </c>
      <c r="J37" s="25">
        <v>26</v>
      </c>
      <c r="K37" s="25" t="s">
        <v>55</v>
      </c>
      <c r="L37" s="1" t="s">
        <v>125</v>
      </c>
    </row>
    <row r="38" spans="1:14" x14ac:dyDescent="0.25">
      <c r="B38" s="17" t="s">
        <v>62</v>
      </c>
      <c r="C38" s="35">
        <f>(C24-C23)/C25+1+(C29-C28)/C30+1+(C34-C33)/C35+1</f>
        <v>294</v>
      </c>
      <c r="E38" s="18"/>
      <c r="F38" s="41" t="s">
        <v>8</v>
      </c>
      <c r="G38" s="7"/>
      <c r="M38" s="42"/>
      <c r="N38" s="40"/>
    </row>
    <row r="39" spans="1:14" x14ac:dyDescent="0.25">
      <c r="A39" t="s">
        <v>58</v>
      </c>
      <c r="B39" t="s">
        <v>173</v>
      </c>
      <c r="C39" s="66">
        <v>1.5</v>
      </c>
      <c r="D39" s="42" t="s">
        <v>57</v>
      </c>
      <c r="E39" s="18" t="s">
        <v>8</v>
      </c>
      <c r="F39" s="41" t="s">
        <v>8</v>
      </c>
      <c r="G39" s="46"/>
      <c r="L39" s="37"/>
      <c r="N39" s="40"/>
    </row>
    <row r="40" spans="1:14" x14ac:dyDescent="0.25">
      <c r="B40" s="17" t="s">
        <v>54</v>
      </c>
      <c r="C40" s="34">
        <f>((C22+C26*C27/1000)*((C24-C23)/C25+1)+(C22+C31*C32/1000)*((C29-C28)/C30+1)+(C22+C36*C37/1000)*((C34-C33)/C35+1))/60</f>
        <v>63.994000000000007</v>
      </c>
      <c r="D40" s="5" t="s">
        <v>8</v>
      </c>
      <c r="E40" s="18"/>
      <c r="F40" s="41" t="s">
        <v>8</v>
      </c>
      <c r="G40" s="7"/>
    </row>
    <row r="41" spans="1:14" x14ac:dyDescent="0.25">
      <c r="B41" s="14" t="s">
        <v>53</v>
      </c>
      <c r="C41" s="33">
        <f>C40/60</f>
        <v>1.0665666666666669</v>
      </c>
      <c r="E41" s="18" t="s">
        <v>8</v>
      </c>
      <c r="F41" s="41" t="s">
        <v>8</v>
      </c>
      <c r="G41" s="7"/>
    </row>
    <row r="42" spans="1:14" s="37" customFormat="1" x14ac:dyDescent="0.25">
      <c r="B42" s="39"/>
      <c r="C42" s="38"/>
      <c r="G42" s="1"/>
    </row>
    <row r="43" spans="1:14" x14ac:dyDescent="0.25">
      <c r="A43" s="20" t="s">
        <v>52</v>
      </c>
      <c r="C43" t="s">
        <v>8</v>
      </c>
      <c r="D43" s="31" t="s">
        <v>51</v>
      </c>
      <c r="I43" s="37"/>
      <c r="J43" s="37"/>
      <c r="K43" s="37"/>
      <c r="L43" s="37"/>
    </row>
    <row r="44" spans="1:14" x14ac:dyDescent="0.25">
      <c r="A44" t="s">
        <v>50</v>
      </c>
      <c r="B44" t="s">
        <v>14</v>
      </c>
      <c r="C44" s="43">
        <v>1</v>
      </c>
      <c r="D44" s="67" t="s">
        <v>45</v>
      </c>
      <c r="E44" s="18"/>
      <c r="F44" s="41"/>
      <c r="G44" s="36"/>
      <c r="H44" s="6" t="s">
        <v>49</v>
      </c>
      <c r="I44" s="6"/>
      <c r="J44" s="6"/>
      <c r="K44" s="6"/>
      <c r="L44" s="6"/>
    </row>
    <row r="45" spans="1:14" x14ac:dyDescent="0.25">
      <c r="A45" t="s">
        <v>48</v>
      </c>
      <c r="B45" t="s">
        <v>14</v>
      </c>
      <c r="C45" s="43">
        <v>1</v>
      </c>
      <c r="D45" s="67" t="s">
        <v>177</v>
      </c>
      <c r="E45" s="18"/>
      <c r="F45" s="41"/>
      <c r="G45" s="7"/>
      <c r="H45" s="6" t="s">
        <v>47</v>
      </c>
      <c r="I45" s="6"/>
      <c r="J45" s="6"/>
      <c r="K45" s="6"/>
      <c r="L45" s="6"/>
    </row>
    <row r="46" spans="1:14" x14ac:dyDescent="0.25">
      <c r="A46" t="s">
        <v>46</v>
      </c>
      <c r="B46" t="s">
        <v>14</v>
      </c>
      <c r="C46" s="43">
        <v>1</v>
      </c>
      <c r="D46" s="67" t="s">
        <v>45</v>
      </c>
      <c r="E46" s="18"/>
      <c r="F46" s="41"/>
      <c r="G46" s="7"/>
      <c r="H46" s="6" t="s">
        <v>44</v>
      </c>
      <c r="I46" s="6"/>
      <c r="J46" s="6"/>
      <c r="K46" s="6"/>
      <c r="L46" s="6"/>
    </row>
    <row r="47" spans="1:14" x14ac:dyDescent="0.25">
      <c r="B47" s="17" t="s">
        <v>188</v>
      </c>
      <c r="C47" s="35">
        <f>C44*C45*C46</f>
        <v>1</v>
      </c>
      <c r="E47" s="18"/>
      <c r="F47" s="41"/>
      <c r="G47" s="7"/>
      <c r="H47" s="6"/>
      <c r="I47" s="6"/>
      <c r="J47" s="6"/>
      <c r="K47" s="6"/>
      <c r="L47" s="6"/>
    </row>
    <row r="48" spans="1:14" ht="15.75" customHeight="1" x14ac:dyDescent="0.25">
      <c r="B48" s="17" t="s">
        <v>189</v>
      </c>
      <c r="C48" s="21">
        <f>C47</f>
        <v>1</v>
      </c>
      <c r="D48" s="1" t="s">
        <v>190</v>
      </c>
      <c r="E48" s="120" t="s">
        <v>191</v>
      </c>
      <c r="F48" s="41"/>
      <c r="G48" s="7"/>
      <c r="H48" s="6"/>
      <c r="I48" s="6"/>
      <c r="J48" s="6"/>
      <c r="K48" s="6"/>
      <c r="L48" s="6"/>
    </row>
    <row r="49" spans="1:12" x14ac:dyDescent="0.25">
      <c r="B49" s="17" t="s">
        <v>43</v>
      </c>
      <c r="C49" s="34">
        <f>C48*C40+(C48-1)*0.8</f>
        <v>63.994000000000007</v>
      </c>
      <c r="E49" s="18"/>
      <c r="F49" s="41"/>
      <c r="G49" s="46"/>
      <c r="H49" s="6" t="s">
        <v>42</v>
      </c>
      <c r="I49" s="6"/>
      <c r="J49" s="6"/>
      <c r="K49" s="6"/>
      <c r="L49" s="6"/>
    </row>
    <row r="50" spans="1:12" x14ac:dyDescent="0.25">
      <c r="B50" s="14" t="s">
        <v>12</v>
      </c>
      <c r="C50" s="33">
        <f>C49/60</f>
        <v>1.0665666666666669</v>
      </c>
      <c r="E50" s="18"/>
      <c r="F50" s="41"/>
      <c r="G50" s="7"/>
      <c r="H50" s="6"/>
      <c r="I50" s="6"/>
      <c r="J50" s="6"/>
      <c r="K50" s="6"/>
      <c r="L50" s="6"/>
    </row>
    <row r="51" spans="1:12" x14ac:dyDescent="0.25">
      <c r="B51" s="10" t="s">
        <v>9</v>
      </c>
      <c r="C51" s="32">
        <f>C50/24</f>
        <v>4.4440277777777787E-2</v>
      </c>
      <c r="E51" s="18"/>
      <c r="F51" s="41"/>
      <c r="G51" s="7"/>
      <c r="H51" s="6" t="s">
        <v>41</v>
      </c>
      <c r="I51" s="6"/>
      <c r="J51" s="6"/>
      <c r="K51" s="6"/>
      <c r="L51" s="6"/>
    </row>
    <row r="52" spans="1:12" x14ac:dyDescent="0.25">
      <c r="H52" s="6"/>
      <c r="I52" s="6"/>
      <c r="J52" s="6"/>
      <c r="K52" s="6"/>
      <c r="L52" s="6"/>
    </row>
    <row r="53" spans="1:12" x14ac:dyDescent="0.25">
      <c r="A53" s="20" t="s">
        <v>40</v>
      </c>
      <c r="B53" s="31" t="s">
        <v>169</v>
      </c>
      <c r="C53" s="31" t="s">
        <v>39</v>
      </c>
      <c r="D53" s="31" t="s">
        <v>38</v>
      </c>
      <c r="E53" s="30" t="s">
        <v>37</v>
      </c>
      <c r="H53" s="6" t="s">
        <v>36</v>
      </c>
      <c r="I53" s="6"/>
      <c r="J53" s="6"/>
      <c r="K53" s="6"/>
      <c r="L53" s="6"/>
    </row>
    <row r="54" spans="1:12" x14ac:dyDescent="0.25">
      <c r="A54" s="29" t="s">
        <v>35</v>
      </c>
      <c r="B54" s="65">
        <v>0</v>
      </c>
      <c r="C54" s="65">
        <v>0</v>
      </c>
      <c r="D54" s="65">
        <v>1</v>
      </c>
      <c r="E54" s="18" t="s">
        <v>34</v>
      </c>
      <c r="F54" s="41"/>
      <c r="G54" s="7"/>
      <c r="H54" s="6" t="s">
        <v>33</v>
      </c>
      <c r="I54" s="6"/>
      <c r="J54" s="6"/>
      <c r="K54" s="6"/>
      <c r="L54" s="6"/>
    </row>
    <row r="55" spans="1:12" x14ac:dyDescent="0.25">
      <c r="A55" s="28" t="s">
        <v>32</v>
      </c>
      <c r="B55" s="25">
        <v>1</v>
      </c>
      <c r="C55" s="65">
        <v>1</v>
      </c>
      <c r="D55" s="65">
        <v>10</v>
      </c>
      <c r="E55" s="18"/>
      <c r="F55" s="41"/>
      <c r="G55" s="7"/>
      <c r="H55" s="6" t="s">
        <v>194</v>
      </c>
      <c r="I55" s="6"/>
      <c r="J55" s="6"/>
      <c r="K55" s="6"/>
      <c r="L55" s="6"/>
    </row>
    <row r="56" spans="1:12" s="27" customFormat="1" ht="29.25" customHeight="1" x14ac:dyDescent="0.25">
      <c r="A56" s="115" t="s">
        <v>180</v>
      </c>
      <c r="B56" s="114" t="s">
        <v>31</v>
      </c>
      <c r="C56" s="114"/>
      <c r="D56" s="113" t="s">
        <v>127</v>
      </c>
      <c r="E56" s="116" t="s">
        <v>30</v>
      </c>
      <c r="F56" s="117"/>
      <c r="G56" s="118"/>
      <c r="H56" s="119" t="s">
        <v>29</v>
      </c>
      <c r="I56" s="119"/>
      <c r="J56" s="119"/>
      <c r="K56" s="119"/>
      <c r="L56" s="119"/>
    </row>
    <row r="57" spans="1:12" x14ac:dyDescent="0.25">
      <c r="A57" t="s">
        <v>179</v>
      </c>
      <c r="B57" s="25">
        <v>15</v>
      </c>
      <c r="C57" s="25">
        <v>30</v>
      </c>
      <c r="D57" s="25">
        <v>45</v>
      </c>
      <c r="E57" s="18" t="s">
        <v>28</v>
      </c>
      <c r="H57" s="6" t="s">
        <v>27</v>
      </c>
      <c r="I57" s="6"/>
      <c r="J57" s="6"/>
      <c r="K57" s="6"/>
      <c r="L57" s="6"/>
    </row>
    <row r="58" spans="1:12" x14ac:dyDescent="0.25">
      <c r="A58" s="27" t="s">
        <v>143</v>
      </c>
      <c r="B58" s="26" t="s">
        <v>21</v>
      </c>
      <c r="C58" s="25">
        <v>30</v>
      </c>
      <c r="D58" s="25">
        <v>15</v>
      </c>
      <c r="E58" s="18" t="s">
        <v>28</v>
      </c>
      <c r="H58" s="6" t="s">
        <v>178</v>
      </c>
      <c r="I58" s="6"/>
      <c r="J58" s="6"/>
      <c r="K58" s="6"/>
      <c r="L58" s="6"/>
    </row>
    <row r="59" spans="1:12" x14ac:dyDescent="0.25">
      <c r="A59" t="s">
        <v>144</v>
      </c>
      <c r="B59" s="25">
        <v>15</v>
      </c>
      <c r="C59" s="25">
        <v>30</v>
      </c>
      <c r="D59" s="24">
        <v>187</v>
      </c>
      <c r="E59" s="18" t="s">
        <v>26</v>
      </c>
      <c r="F59" t="s">
        <v>174</v>
      </c>
      <c r="H59" s="6" t="s">
        <v>25</v>
      </c>
      <c r="I59" s="6"/>
      <c r="J59" s="6"/>
      <c r="K59" s="6"/>
      <c r="L59" s="6"/>
    </row>
    <row r="60" spans="1:12" x14ac:dyDescent="0.25">
      <c r="A60" t="s">
        <v>142</v>
      </c>
      <c r="B60" s="25">
        <v>0</v>
      </c>
      <c r="C60" s="25">
        <v>5</v>
      </c>
      <c r="D60" s="24">
        <v>5</v>
      </c>
      <c r="E60" s="18"/>
      <c r="H60" s="6" t="s">
        <v>24</v>
      </c>
      <c r="I60" s="6"/>
      <c r="J60" s="6"/>
      <c r="K60" s="6"/>
      <c r="L60" s="6"/>
    </row>
    <row r="61" spans="1:12" x14ac:dyDescent="0.25">
      <c r="A61" t="s">
        <v>145</v>
      </c>
      <c r="B61" s="25">
        <v>0</v>
      </c>
      <c r="C61" s="25">
        <v>15</v>
      </c>
      <c r="D61" s="24">
        <v>176</v>
      </c>
      <c r="E61" s="18" t="s">
        <v>23</v>
      </c>
      <c r="F61" t="s">
        <v>174</v>
      </c>
      <c r="H61" s="6" t="s">
        <v>19</v>
      </c>
      <c r="I61" s="6"/>
      <c r="J61" s="6"/>
      <c r="K61" s="6"/>
      <c r="L61" s="6"/>
    </row>
    <row r="62" spans="1:12" x14ac:dyDescent="0.25">
      <c r="A62" t="s">
        <v>22</v>
      </c>
      <c r="B62" s="26" t="s">
        <v>21</v>
      </c>
      <c r="C62" s="25">
        <v>30</v>
      </c>
      <c r="D62" s="24">
        <v>45</v>
      </c>
      <c r="E62" s="18" t="s">
        <v>20</v>
      </c>
      <c r="H62" s="6" t="s">
        <v>19</v>
      </c>
      <c r="I62" s="6"/>
      <c r="J62" s="6"/>
      <c r="K62" s="6"/>
      <c r="L62" s="6"/>
    </row>
    <row r="63" spans="1:12" x14ac:dyDescent="0.25">
      <c r="A63" s="17" t="s">
        <v>146</v>
      </c>
      <c r="B63" s="16">
        <f>(C49+B59+B61+B57)*B54</f>
        <v>0</v>
      </c>
      <c r="C63" s="16">
        <f>(($C$40+C$60)*C$55+C$58+C$59+C$61+C$57+C$62)*C$54</f>
        <v>0</v>
      </c>
      <c r="D63" s="16">
        <f>(($C$40+D$60)*D$55+D$58+D$59+D$61+D$57+D$62)*D$54</f>
        <v>1157.94</v>
      </c>
      <c r="E63" s="18"/>
      <c r="F63" s="41"/>
      <c r="H63" s="6"/>
      <c r="I63" s="6"/>
      <c r="J63" s="6"/>
      <c r="K63" s="6"/>
      <c r="L63" s="6"/>
    </row>
    <row r="64" spans="1:12" x14ac:dyDescent="0.25">
      <c r="A64" s="14" t="s">
        <v>12</v>
      </c>
      <c r="B64" s="13">
        <f>B63/60</f>
        <v>0</v>
      </c>
      <c r="C64" s="13">
        <f>C63/60</f>
        <v>0</v>
      </c>
      <c r="D64" s="12">
        <f>D63/60</f>
        <v>19.298999999999999</v>
      </c>
      <c r="E64" s="18" t="s">
        <v>18</v>
      </c>
      <c r="F64" s="41"/>
      <c r="H64" s="6"/>
      <c r="I64" s="6"/>
      <c r="J64" s="6"/>
      <c r="K64" s="6"/>
      <c r="L64" s="6"/>
    </row>
    <row r="65" spans="1:12" x14ac:dyDescent="0.25">
      <c r="A65" s="10" t="s">
        <v>9</v>
      </c>
      <c r="B65" s="9">
        <f>B64/24</f>
        <v>0</v>
      </c>
      <c r="C65" s="9">
        <f>C64/24</f>
        <v>0</v>
      </c>
      <c r="D65" s="9">
        <f>D64/24</f>
        <v>0.80412499999999998</v>
      </c>
      <c r="E65" s="23"/>
      <c r="F65" s="41"/>
      <c r="G65" s="7" t="s">
        <v>8</v>
      </c>
      <c r="H65" s="6" t="s">
        <v>17</v>
      </c>
      <c r="I65" s="6"/>
      <c r="J65" s="6"/>
      <c r="K65" s="6"/>
      <c r="L65" s="6"/>
    </row>
    <row r="66" spans="1:12" x14ac:dyDescent="0.25">
      <c r="A66" s="10" t="s">
        <v>16</v>
      </c>
      <c r="B66" s="84" t="s">
        <v>21</v>
      </c>
      <c r="C66" s="9">
        <f>((C40+C60)*C55+C59+C61-24)*C54/60</f>
        <v>0</v>
      </c>
      <c r="D66" s="9">
        <f>((C40+D60)*D55+D59+D61-24)*D54/60</f>
        <v>17.149000000000001</v>
      </c>
      <c r="E66" s="22" t="s">
        <v>8</v>
      </c>
      <c r="F66" s="21"/>
      <c r="G66" s="7"/>
      <c r="H66" s="6"/>
      <c r="I66" s="6"/>
      <c r="J66" s="6"/>
      <c r="K66" s="6"/>
      <c r="L66" s="6"/>
    </row>
    <row r="67" spans="1:12" x14ac:dyDescent="0.25">
      <c r="A67" s="19"/>
      <c r="H67" s="6"/>
      <c r="I67" s="6"/>
      <c r="J67" s="6"/>
      <c r="K67" s="6"/>
      <c r="L67" s="6"/>
    </row>
    <row r="68" spans="1:12" x14ac:dyDescent="0.25">
      <c r="A68" s="20" t="s">
        <v>15</v>
      </c>
      <c r="C68" s="19" t="s">
        <v>8</v>
      </c>
      <c r="H68" s="6"/>
      <c r="I68" s="6"/>
      <c r="J68" s="6"/>
      <c r="K68" s="6"/>
      <c r="L68" s="6"/>
    </row>
    <row r="69" spans="1:12" x14ac:dyDescent="0.25">
      <c r="A69" t="s">
        <v>14</v>
      </c>
      <c r="B69" s="65">
        <v>15</v>
      </c>
      <c r="C69" s="19"/>
      <c r="E69" s="18"/>
      <c r="F69" s="41"/>
      <c r="G69" s="7" t="s">
        <v>8</v>
      </c>
      <c r="H69" s="6"/>
      <c r="I69" s="6"/>
      <c r="J69" s="6"/>
      <c r="K69" s="6"/>
      <c r="L69" s="6"/>
    </row>
    <row r="70" spans="1:12" x14ac:dyDescent="0.25">
      <c r="A70" s="17" t="s">
        <v>147</v>
      </c>
      <c r="B70" s="16">
        <f>(B63*B69+C49)*B54</f>
        <v>0</v>
      </c>
      <c r="C70" s="16">
        <f>(C63*B69+C49)*C54</f>
        <v>0</v>
      </c>
      <c r="D70" s="16">
        <f>(D63*B69+C49)*D54</f>
        <v>17433.094000000001</v>
      </c>
      <c r="E70" s="15"/>
      <c r="F70" s="41"/>
      <c r="H70" s="6" t="s">
        <v>13</v>
      </c>
      <c r="I70" s="6"/>
      <c r="J70" s="6"/>
      <c r="K70" s="6"/>
      <c r="L70" s="6"/>
    </row>
    <row r="71" spans="1:12" x14ac:dyDescent="0.25">
      <c r="A71" s="14" t="s">
        <v>12</v>
      </c>
      <c r="B71" s="13">
        <f>B70/60</f>
        <v>0</v>
      </c>
      <c r="C71" s="13">
        <f>C70/60</f>
        <v>0</v>
      </c>
      <c r="D71" s="12">
        <f>D70/60</f>
        <v>290.5515666666667</v>
      </c>
      <c r="E71" s="11"/>
      <c r="F71" s="41"/>
      <c r="H71" s="6"/>
      <c r="I71" s="6"/>
      <c r="J71" s="6"/>
      <c r="K71" s="6"/>
      <c r="L71" s="6"/>
    </row>
    <row r="72" spans="1:12" x14ac:dyDescent="0.25">
      <c r="A72" s="10" t="s">
        <v>11</v>
      </c>
      <c r="B72" s="9">
        <f>B71/24</f>
        <v>0</v>
      </c>
      <c r="C72" s="9">
        <f>C71/24</f>
        <v>0</v>
      </c>
      <c r="D72" s="12">
        <f>D71/24</f>
        <v>12.10631527777778</v>
      </c>
      <c r="E72" s="8" t="s">
        <v>172</v>
      </c>
      <c r="F72" s="41"/>
      <c r="G72" s="7" t="s">
        <v>8</v>
      </c>
      <c r="H72" s="6" t="s">
        <v>10</v>
      </c>
      <c r="I72" s="6"/>
      <c r="J72" s="6"/>
      <c r="K72" s="6"/>
      <c r="L72" s="6"/>
    </row>
    <row r="73" spans="1:12" x14ac:dyDescent="0.25">
      <c r="A73" s="10" t="s">
        <v>141</v>
      </c>
      <c r="B73" s="9">
        <f>B71/10</f>
        <v>0</v>
      </c>
      <c r="C73" s="9">
        <f>C71/10</f>
        <v>0</v>
      </c>
      <c r="D73" s="9">
        <f>D71/10</f>
        <v>29.055156666666669</v>
      </c>
      <c r="E73" s="8" t="s">
        <v>8</v>
      </c>
      <c r="F73" s="41"/>
      <c r="G73" s="7" t="s">
        <v>8</v>
      </c>
      <c r="H73" s="6" t="s">
        <v>7</v>
      </c>
      <c r="I73" s="6"/>
      <c r="J73" s="6"/>
      <c r="K73" s="6"/>
      <c r="L73" s="6"/>
    </row>
    <row r="74" spans="1:12" x14ac:dyDescent="0.25">
      <c r="A74" s="68" t="s">
        <v>6</v>
      </c>
      <c r="B74" s="69"/>
      <c r="C74" s="69"/>
      <c r="D74" s="69"/>
      <c r="E74" s="70"/>
      <c r="F74" s="71"/>
      <c r="G74" s="2"/>
      <c r="H74" s="3"/>
    </row>
    <row r="75" spans="1:12" x14ac:dyDescent="0.25">
      <c r="A75" s="104" t="s">
        <v>5</v>
      </c>
      <c r="B75" s="105"/>
      <c r="C75" s="105"/>
      <c r="D75" s="105"/>
      <c r="E75" s="105"/>
      <c r="F75" s="106"/>
      <c r="G75" s="112" t="s">
        <v>176</v>
      </c>
      <c r="H75" s="107" t="s">
        <v>149</v>
      </c>
      <c r="I75" s="108" t="s">
        <v>163</v>
      </c>
      <c r="J75" s="108"/>
      <c r="K75" s="108" t="s">
        <v>164</v>
      </c>
      <c r="L75" s="6"/>
    </row>
    <row r="76" spans="1:12" x14ac:dyDescent="0.25">
      <c r="A76" s="104" t="s">
        <v>5</v>
      </c>
      <c r="B76" s="105"/>
      <c r="C76" s="105"/>
      <c r="D76" s="105"/>
      <c r="E76" s="105"/>
      <c r="F76" s="106"/>
      <c r="G76" s="2"/>
      <c r="H76" s="6"/>
      <c r="I76" s="109" t="s">
        <v>162</v>
      </c>
      <c r="J76" s="6"/>
      <c r="K76" s="109" t="s">
        <v>162</v>
      </c>
      <c r="L76" s="6"/>
    </row>
    <row r="77" spans="1:12" x14ac:dyDescent="0.25">
      <c r="A77" s="104" t="s">
        <v>5</v>
      </c>
      <c r="B77" s="105"/>
      <c r="C77" s="105"/>
      <c r="D77" s="105"/>
      <c r="E77" s="105"/>
      <c r="F77" s="106"/>
      <c r="G77" s="2"/>
      <c r="H77" s="107" t="s">
        <v>150</v>
      </c>
      <c r="I77" s="6">
        <v>22</v>
      </c>
      <c r="J77" s="6"/>
      <c r="K77" s="6">
        <v>24</v>
      </c>
      <c r="L77" s="6"/>
    </row>
    <row r="78" spans="1:12" x14ac:dyDescent="0.25">
      <c r="A78" s="104" t="s">
        <v>5</v>
      </c>
      <c r="B78" s="105"/>
      <c r="C78" s="105"/>
      <c r="D78" s="105"/>
      <c r="E78" s="105"/>
      <c r="F78" s="106"/>
      <c r="G78" s="2"/>
      <c r="H78" s="107" t="s">
        <v>151</v>
      </c>
      <c r="I78" s="6">
        <v>44</v>
      </c>
      <c r="J78" s="6"/>
      <c r="K78" s="6">
        <v>54</v>
      </c>
      <c r="L78" s="6"/>
    </row>
    <row r="79" spans="1:12" x14ac:dyDescent="0.25">
      <c r="A79" s="104"/>
      <c r="B79" s="105"/>
      <c r="C79" s="105"/>
      <c r="D79" s="105"/>
      <c r="E79" s="105"/>
      <c r="F79" s="106"/>
      <c r="G79" s="2"/>
      <c r="H79" s="107" t="s">
        <v>152</v>
      </c>
      <c r="I79" s="6">
        <v>68</v>
      </c>
      <c r="J79" s="6"/>
      <c r="K79" s="6">
        <v>71</v>
      </c>
      <c r="L79" s="6"/>
    </row>
    <row r="80" spans="1:12" x14ac:dyDescent="0.25">
      <c r="A80" s="101"/>
      <c r="B80" s="102"/>
      <c r="C80" s="102"/>
      <c r="D80" s="102"/>
      <c r="E80" s="102"/>
      <c r="F80" s="103"/>
      <c r="G80" s="2"/>
      <c r="H80" s="107" t="s">
        <v>153</v>
      </c>
      <c r="I80" s="6">
        <v>84</v>
      </c>
      <c r="J80" s="6"/>
      <c r="K80" s="6">
        <v>90</v>
      </c>
      <c r="L80" s="6"/>
    </row>
    <row r="81" spans="1:12" ht="15.75" thickBot="1" x14ac:dyDescent="0.3">
      <c r="A81" s="5"/>
      <c r="B81" s="3"/>
      <c r="C81" s="3"/>
      <c r="D81" s="3"/>
      <c r="E81" s="3"/>
      <c r="F81" s="3"/>
      <c r="G81" s="4"/>
      <c r="H81" s="107" t="s">
        <v>154</v>
      </c>
      <c r="I81" s="6">
        <v>101</v>
      </c>
      <c r="J81" s="6"/>
      <c r="K81" s="6">
        <v>108</v>
      </c>
      <c r="L81" s="6"/>
    </row>
    <row r="82" spans="1:12" x14ac:dyDescent="0.25">
      <c r="A82" s="92" t="s">
        <v>4</v>
      </c>
      <c r="B82" s="93"/>
      <c r="C82" s="93"/>
      <c r="D82" s="93"/>
      <c r="E82" s="93"/>
      <c r="F82" s="94"/>
      <c r="G82" s="2"/>
      <c r="H82" s="110" t="s">
        <v>155</v>
      </c>
      <c r="I82" s="6">
        <v>117</v>
      </c>
      <c r="J82" s="6"/>
      <c r="K82" s="6">
        <v>126</v>
      </c>
      <c r="L82" s="6"/>
    </row>
    <row r="83" spans="1:12" x14ac:dyDescent="0.25">
      <c r="A83" s="95" t="s">
        <v>181</v>
      </c>
      <c r="B83" s="96"/>
      <c r="C83" s="96"/>
      <c r="D83" s="96"/>
      <c r="E83" s="96"/>
      <c r="F83" s="97"/>
      <c r="G83" s="2"/>
      <c r="H83" s="110" t="s">
        <v>156</v>
      </c>
      <c r="I83" s="6">
        <v>136</v>
      </c>
      <c r="J83" s="6"/>
      <c r="K83" s="6">
        <v>144</v>
      </c>
      <c r="L83" s="6"/>
    </row>
    <row r="84" spans="1:12" x14ac:dyDescent="0.25">
      <c r="A84" s="98" t="s">
        <v>182</v>
      </c>
      <c r="B84" s="99"/>
      <c r="C84" s="99"/>
      <c r="D84" s="99"/>
      <c r="E84" s="99"/>
      <c r="F84" s="100"/>
      <c r="G84" s="2"/>
      <c r="H84" s="110" t="s">
        <v>157</v>
      </c>
      <c r="I84" s="6">
        <v>155</v>
      </c>
      <c r="J84" s="6"/>
      <c r="K84" s="6">
        <v>157</v>
      </c>
      <c r="L84" s="6"/>
    </row>
    <row r="85" spans="1:12" x14ac:dyDescent="0.25">
      <c r="A85" s="95" t="s">
        <v>183</v>
      </c>
      <c r="B85" s="96"/>
      <c r="C85" s="96"/>
      <c r="D85" s="96"/>
      <c r="E85" s="96"/>
      <c r="F85" s="97"/>
      <c r="G85" s="2"/>
      <c r="H85" s="110" t="s">
        <v>158</v>
      </c>
      <c r="I85" s="6">
        <v>176</v>
      </c>
      <c r="J85" s="6"/>
      <c r="K85" s="6">
        <v>169</v>
      </c>
      <c r="L85" s="6"/>
    </row>
    <row r="86" spans="1:12" x14ac:dyDescent="0.25">
      <c r="A86" s="95" t="s">
        <v>184</v>
      </c>
      <c r="B86" s="96"/>
      <c r="C86" s="96"/>
      <c r="D86" s="96"/>
      <c r="E86" s="96"/>
      <c r="F86" s="97"/>
      <c r="G86" s="2"/>
      <c r="H86" s="110" t="s">
        <v>159</v>
      </c>
      <c r="I86" s="6">
        <v>187</v>
      </c>
      <c r="J86" s="6"/>
      <c r="K86" s="6">
        <v>176</v>
      </c>
      <c r="L86" s="6"/>
    </row>
    <row r="87" spans="1:12" x14ac:dyDescent="0.25">
      <c r="A87" s="95"/>
      <c r="B87" s="96"/>
      <c r="C87" s="96"/>
      <c r="D87" s="96"/>
      <c r="E87" s="96"/>
      <c r="F87" s="97"/>
      <c r="G87" s="2"/>
      <c r="H87" s="110" t="s">
        <v>160</v>
      </c>
      <c r="I87" s="109">
        <v>200</v>
      </c>
      <c r="J87" s="6"/>
      <c r="K87" s="109">
        <v>181</v>
      </c>
      <c r="L87" s="6"/>
    </row>
    <row r="88" spans="1:12" ht="15.75" thickBot="1" x14ac:dyDescent="0.3">
      <c r="A88" s="89" t="s">
        <v>185</v>
      </c>
      <c r="B88" s="90"/>
      <c r="C88" s="90"/>
      <c r="D88" s="90"/>
      <c r="E88" s="90"/>
      <c r="F88" s="91"/>
      <c r="G88" s="2"/>
      <c r="H88" s="110" t="s">
        <v>161</v>
      </c>
      <c r="I88" s="109">
        <v>218</v>
      </c>
      <c r="J88" s="6"/>
      <c r="K88" s="109">
        <v>185</v>
      </c>
      <c r="L88" s="6"/>
    </row>
    <row r="89" spans="1:12" x14ac:dyDescent="0.25">
      <c r="H89" s="53" t="s">
        <v>165</v>
      </c>
      <c r="I89" s="111" t="s">
        <v>166</v>
      </c>
      <c r="J89" s="109"/>
      <c r="K89" s="111" t="s">
        <v>166</v>
      </c>
      <c r="L89" s="6"/>
    </row>
    <row r="91" spans="1:12" x14ac:dyDescent="0.25">
      <c r="H91" s="88"/>
    </row>
    <row r="92" spans="1:12" x14ac:dyDescent="0.25">
      <c r="H92" s="88"/>
    </row>
    <row r="93" spans="1:12" x14ac:dyDescent="0.25">
      <c r="H93" s="88"/>
    </row>
    <row r="94" spans="1:12" x14ac:dyDescent="0.25">
      <c r="H94" s="88"/>
    </row>
    <row r="95" spans="1:12" x14ac:dyDescent="0.25">
      <c r="H95" s="88"/>
    </row>
  </sheetData>
  <protectedRanges>
    <protectedRange algorithmName="SHA-512" hashValue="yHUrEyml6Rr7mLHE/v9ZnM1+Cfs1Jcwsdq/fH19C3GGsd+2RGscQYSDW6ezFurX8SkZ1gyUb9NLMVBEPvzlZaw==" saltValue="aCRbhlzaIv93Rr4VHlgsKw==" spinCount="100000" sqref="B70:D73 B64:D66 C47 C50:C51" name="Plage1"/>
    <protectedRange algorithmName="SHA-512" hashValue="yHUrEyml6Rr7mLHE/v9ZnM1+Cfs1Jcwsdq/fH19C3GGsd+2RGscQYSDW6ezFurX8SkZ1gyUb9NLMVBEPvzlZaw==" saltValue="aCRbhlzaIv93Rr4VHlgsKw==" spinCount="100000" sqref="C38 C40:C41" name="Plage1_3"/>
    <protectedRange algorithmName="SHA-512" hashValue="yHUrEyml6Rr7mLHE/v9ZnM1+Cfs1Jcwsdq/fH19C3GGsd+2RGscQYSDW6ezFurX8SkZ1gyUb9NLMVBEPvzlZaw==" saltValue="aCRbhlzaIv93Rr4VHlgsKw==" spinCount="100000" sqref="B63" name="Plage1_1_2_1"/>
    <protectedRange algorithmName="SHA-512" hashValue="yHUrEyml6Rr7mLHE/v9ZnM1+Cfs1Jcwsdq/fH19C3GGsd+2RGscQYSDW6ezFurX8SkZ1gyUb9NLMVBEPvzlZaw==" saltValue="aCRbhlzaIv93Rr4VHlgsKw==" spinCount="100000" sqref="C63:D63" name="Plage1_1_4_1_1"/>
    <protectedRange algorithmName="SHA-512" hashValue="yHUrEyml6Rr7mLHE/v9ZnM1+Cfs1Jcwsdq/fH19C3GGsd+2RGscQYSDW6ezFurX8SkZ1gyUb9NLMVBEPvzlZaw==" saltValue="aCRbhlzaIv93Rr4VHlgsKw==" spinCount="100000" sqref="C48" name="Plage1_4"/>
    <protectedRange algorithmName="SHA-512" hashValue="yHUrEyml6Rr7mLHE/v9ZnM1+Cfs1Jcwsdq/fH19C3GGsd+2RGscQYSDW6ezFurX8SkZ1gyUb9NLMVBEPvzlZaw==" saltValue="aCRbhlzaIv93Rr4VHlgsKw==" spinCount="100000" sqref="C49" name="Plage1_2_1"/>
  </protectedRanges>
  <mergeCells count="13">
    <mergeCell ref="A80:F80"/>
    <mergeCell ref="A75:F75"/>
    <mergeCell ref="A76:F76"/>
    <mergeCell ref="A77:F77"/>
    <mergeCell ref="A78:F78"/>
    <mergeCell ref="A79:F79"/>
    <mergeCell ref="A88:F88"/>
    <mergeCell ref="A82:F82"/>
    <mergeCell ref="A83:F83"/>
    <mergeCell ref="A84:F84"/>
    <mergeCell ref="A85:F85"/>
    <mergeCell ref="A86:F86"/>
    <mergeCell ref="A87:F87"/>
  </mergeCells>
  <pageMargins left="0.7" right="0.7" top="0.75" bottom="0.75" header="0.3" footer="0.3"/>
  <pageSetup paperSize="9" orientation="portrait" horizontalDpi="4294967293"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408EB-B6CB-498E-93DA-A8A7D6CB09D3}">
  <dimension ref="A1:N95"/>
  <sheetViews>
    <sheetView workbookViewId="0">
      <selection activeCell="F1" sqref="F1"/>
    </sheetView>
  </sheetViews>
  <sheetFormatPr baseColWidth="10" defaultRowHeight="15" x14ac:dyDescent="0.25"/>
  <cols>
    <col min="1" max="1" width="24.7109375" customWidth="1"/>
    <col min="2" max="2" width="20.42578125" customWidth="1"/>
    <col min="3" max="3" width="20" customWidth="1"/>
    <col min="4" max="4" width="28.85546875" customWidth="1"/>
    <col min="5" max="5" width="20.7109375" customWidth="1"/>
    <col min="6" max="6" width="26.42578125" customWidth="1"/>
    <col min="7" max="7" width="29.85546875" style="1" customWidth="1"/>
    <col min="8" max="8" width="23.5703125" customWidth="1"/>
    <col min="9" max="11" width="9.7109375" customWidth="1"/>
  </cols>
  <sheetData>
    <row r="1" spans="1:12" ht="23.25" x14ac:dyDescent="0.35">
      <c r="A1" s="62" t="s">
        <v>108</v>
      </c>
      <c r="F1" t="s">
        <v>197</v>
      </c>
    </row>
    <row r="3" spans="1:12" x14ac:dyDescent="0.25">
      <c r="A3" s="81" t="s">
        <v>107</v>
      </c>
      <c r="B3" s="82" t="s">
        <v>126</v>
      </c>
      <c r="C3" s="83"/>
      <c r="D3" s="61" t="s">
        <v>106</v>
      </c>
      <c r="E3" s="35"/>
      <c r="F3" s="6" t="s">
        <v>105</v>
      </c>
      <c r="G3" s="21" t="s">
        <v>104</v>
      </c>
      <c r="H3" s="21"/>
    </row>
    <row r="4" spans="1:12" s="37" customFormat="1" x14ac:dyDescent="0.25">
      <c r="A4" s="60"/>
      <c r="B4" s="59"/>
      <c r="G4" s="1"/>
    </row>
    <row r="5" spans="1:12" s="37" customFormat="1" x14ac:dyDescent="0.25">
      <c r="A5" s="60" t="s">
        <v>103</v>
      </c>
      <c r="B5" s="59"/>
      <c r="G5" s="1"/>
    </row>
    <row r="7" spans="1:12" s="20" customFormat="1" ht="18.75" x14ac:dyDescent="0.3">
      <c r="A7" s="58" t="s">
        <v>15</v>
      </c>
      <c r="B7" s="65" t="s">
        <v>102</v>
      </c>
      <c r="C7" s="65" t="s">
        <v>101</v>
      </c>
      <c r="D7" s="65" t="s">
        <v>100</v>
      </c>
      <c r="E7" s="65" t="s">
        <v>99</v>
      </c>
      <c r="F7" s="79" t="s">
        <v>83</v>
      </c>
      <c r="G7" s="20" t="s">
        <v>82</v>
      </c>
    </row>
    <row r="8" spans="1:12" x14ac:dyDescent="0.25">
      <c r="A8" s="52" t="s">
        <v>98</v>
      </c>
      <c r="B8" s="85" t="s">
        <v>128</v>
      </c>
      <c r="C8" s="48"/>
      <c r="D8" s="86" t="s">
        <v>140</v>
      </c>
      <c r="E8" s="48">
        <v>0.7</v>
      </c>
      <c r="F8" s="75"/>
      <c r="G8" s="46"/>
      <c r="H8" s="6" t="s">
        <v>109</v>
      </c>
      <c r="I8" s="6"/>
      <c r="J8" s="6"/>
      <c r="K8" s="6"/>
      <c r="L8" s="6"/>
    </row>
    <row r="9" spans="1:12" x14ac:dyDescent="0.25">
      <c r="A9" s="52" t="s">
        <v>97</v>
      </c>
      <c r="B9" s="85" t="s">
        <v>130</v>
      </c>
      <c r="C9" s="48"/>
      <c r="D9" s="86" t="s">
        <v>140</v>
      </c>
      <c r="E9" s="48">
        <v>0.8</v>
      </c>
      <c r="F9" s="75"/>
      <c r="G9" s="46"/>
      <c r="H9" s="6" t="s">
        <v>110</v>
      </c>
      <c r="I9" s="6"/>
      <c r="J9" s="6"/>
      <c r="K9" s="6"/>
      <c r="L9" s="6"/>
    </row>
    <row r="10" spans="1:12" x14ac:dyDescent="0.25">
      <c r="A10" s="52" t="s">
        <v>95</v>
      </c>
      <c r="B10" s="85" t="s">
        <v>171</v>
      </c>
      <c r="C10" s="48"/>
      <c r="D10" s="86" t="s">
        <v>140</v>
      </c>
      <c r="E10" s="48">
        <v>0.9</v>
      </c>
      <c r="F10" s="75"/>
      <c r="G10" s="46"/>
      <c r="H10" s="6" t="s">
        <v>96</v>
      </c>
      <c r="I10" s="6"/>
      <c r="J10" s="6"/>
      <c r="K10" s="6"/>
      <c r="L10" s="6"/>
    </row>
    <row r="11" spans="1:12" x14ac:dyDescent="0.25">
      <c r="A11" s="52" t="s">
        <v>93</v>
      </c>
      <c r="B11" s="41" t="s">
        <v>133</v>
      </c>
      <c r="C11" s="48" t="s">
        <v>134</v>
      </c>
      <c r="D11" s="86" t="s">
        <v>140</v>
      </c>
      <c r="E11" s="48">
        <v>0.15</v>
      </c>
      <c r="F11" s="75"/>
      <c r="G11" s="46"/>
      <c r="H11" s="6" t="s">
        <v>94</v>
      </c>
      <c r="I11" s="6"/>
      <c r="J11" s="6"/>
      <c r="K11" s="6"/>
      <c r="L11" s="6"/>
    </row>
    <row r="12" spans="1:12" x14ac:dyDescent="0.25">
      <c r="A12" s="52" t="s">
        <v>92</v>
      </c>
      <c r="B12" s="41" t="s">
        <v>135</v>
      </c>
      <c r="C12" s="48" t="s">
        <v>137</v>
      </c>
      <c r="D12" s="86" t="s">
        <v>140</v>
      </c>
      <c r="E12" s="48">
        <v>0.25</v>
      </c>
      <c r="F12" s="75"/>
      <c r="G12" s="7"/>
      <c r="H12" s="6" t="s">
        <v>111</v>
      </c>
      <c r="I12" s="6"/>
      <c r="J12" s="6"/>
      <c r="K12" s="6"/>
      <c r="L12" s="6"/>
    </row>
    <row r="13" spans="1:12" x14ac:dyDescent="0.25">
      <c r="A13" s="52" t="s">
        <v>91</v>
      </c>
      <c r="B13" s="41" t="s">
        <v>136</v>
      </c>
      <c r="C13" s="48" t="s">
        <v>138</v>
      </c>
      <c r="D13" s="86" t="s">
        <v>140</v>
      </c>
      <c r="E13" s="48">
        <v>0.4</v>
      </c>
      <c r="F13" s="75"/>
      <c r="G13" s="7"/>
      <c r="H13" s="6" t="s">
        <v>112</v>
      </c>
      <c r="I13" s="6" t="s">
        <v>113</v>
      </c>
      <c r="J13" s="6"/>
      <c r="K13" s="6"/>
      <c r="L13" s="6"/>
    </row>
    <row r="14" spans="1:12" x14ac:dyDescent="0.25">
      <c r="A14" s="52" t="s">
        <v>90</v>
      </c>
      <c r="B14" s="73" t="s">
        <v>8</v>
      </c>
      <c r="C14" s="76"/>
      <c r="D14" s="74" t="s">
        <v>8</v>
      </c>
      <c r="E14" s="41"/>
      <c r="F14" s="75"/>
      <c r="G14" s="7"/>
      <c r="H14" s="6" t="s">
        <v>114</v>
      </c>
      <c r="I14" s="6" t="s">
        <v>115</v>
      </c>
      <c r="J14" s="6"/>
      <c r="K14" s="6"/>
      <c r="L14" s="6"/>
    </row>
    <row r="15" spans="1:12" x14ac:dyDescent="0.25">
      <c r="A15" s="52" t="s">
        <v>89</v>
      </c>
      <c r="B15" s="73" t="s">
        <v>8</v>
      </c>
      <c r="C15" s="76"/>
      <c r="D15" s="74" t="s">
        <v>8</v>
      </c>
      <c r="E15" s="41"/>
      <c r="F15" s="75"/>
      <c r="G15" s="7"/>
      <c r="H15" s="6" t="s">
        <v>116</v>
      </c>
      <c r="I15" s="6"/>
      <c r="J15" s="6"/>
      <c r="K15" s="6"/>
      <c r="L15" s="6"/>
    </row>
    <row r="16" spans="1:12" x14ac:dyDescent="0.25">
      <c r="A16" s="52" t="s">
        <v>88</v>
      </c>
      <c r="B16" s="77" t="s">
        <v>8</v>
      </c>
      <c r="C16" s="78"/>
      <c r="D16" s="74" t="s">
        <v>8</v>
      </c>
      <c r="E16" s="41"/>
      <c r="F16" s="41"/>
      <c r="G16" s="7"/>
      <c r="H16" s="6"/>
      <c r="I16" s="6"/>
      <c r="J16" s="6"/>
      <c r="K16" s="6"/>
      <c r="L16" s="6"/>
    </row>
    <row r="17" spans="1:13" x14ac:dyDescent="0.25">
      <c r="A17" s="52" t="s">
        <v>196</v>
      </c>
      <c r="B17" s="77" t="s">
        <v>8</v>
      </c>
      <c r="C17" s="78"/>
      <c r="D17" s="74" t="s">
        <v>8</v>
      </c>
      <c r="E17" s="41"/>
      <c r="F17" s="41"/>
      <c r="G17" s="7"/>
      <c r="H17" s="6"/>
      <c r="I17" s="6"/>
      <c r="J17" s="6"/>
      <c r="K17" s="6"/>
      <c r="L17" s="6"/>
    </row>
    <row r="18" spans="1:13" x14ac:dyDescent="0.25">
      <c r="A18" s="57"/>
      <c r="B18" s="121" t="s">
        <v>195</v>
      </c>
      <c r="C18" s="122"/>
      <c r="D18" s="123"/>
      <c r="E18" s="123"/>
      <c r="F18" s="121"/>
      <c r="G18" s="124"/>
      <c r="H18" s="123"/>
      <c r="I18" s="123"/>
      <c r="J18" s="123"/>
      <c r="K18" s="123"/>
      <c r="L18" s="123"/>
    </row>
    <row r="19" spans="1:13" s="37" customFormat="1" x14ac:dyDescent="0.25">
      <c r="A19" s="125"/>
      <c r="B19" s="60"/>
      <c r="C19" s="19"/>
      <c r="F19" s="60"/>
      <c r="G19" s="1"/>
    </row>
    <row r="20" spans="1:13" x14ac:dyDescent="0.25">
      <c r="A20" s="57"/>
      <c r="B20" s="56" t="s">
        <v>87</v>
      </c>
      <c r="C20" s="56" t="s">
        <v>86</v>
      </c>
      <c r="D20" s="37"/>
      <c r="E20" s="37"/>
      <c r="F20" s="37"/>
    </row>
    <row r="21" spans="1:13" x14ac:dyDescent="0.25">
      <c r="A21" s="29" t="s">
        <v>35</v>
      </c>
      <c r="B21" s="65">
        <v>1</v>
      </c>
      <c r="C21" s="65">
        <v>0</v>
      </c>
      <c r="D21" s="37"/>
      <c r="E21" s="37"/>
      <c r="F21" s="37"/>
    </row>
    <row r="22" spans="1:13" x14ac:dyDescent="0.25">
      <c r="A22" s="20" t="s">
        <v>85</v>
      </c>
      <c r="B22" t="s">
        <v>84</v>
      </c>
      <c r="C22" s="21">
        <v>10.06</v>
      </c>
      <c r="E22" s="20" t="s">
        <v>82</v>
      </c>
      <c r="F22" s="72" t="s">
        <v>123</v>
      </c>
      <c r="G22" s="20" t="s">
        <v>82</v>
      </c>
      <c r="H22" s="20" t="s">
        <v>81</v>
      </c>
    </row>
    <row r="23" spans="1:13" x14ac:dyDescent="0.25">
      <c r="A23" t="s">
        <v>80</v>
      </c>
      <c r="B23" t="s">
        <v>120</v>
      </c>
      <c r="C23" s="43">
        <v>1000</v>
      </c>
      <c r="E23" s="18"/>
      <c r="F23" s="41"/>
      <c r="G23" s="7"/>
      <c r="H23" s="20"/>
    </row>
    <row r="24" spans="1:13" x14ac:dyDescent="0.25">
      <c r="B24" t="s">
        <v>121</v>
      </c>
      <c r="C24" s="43">
        <v>3200</v>
      </c>
      <c r="E24" s="18"/>
      <c r="F24" s="41"/>
      <c r="G24" s="46"/>
      <c r="H24" s="20"/>
    </row>
    <row r="25" spans="1:13" x14ac:dyDescent="0.25">
      <c r="B25" t="s">
        <v>122</v>
      </c>
      <c r="C25" s="43">
        <v>10</v>
      </c>
      <c r="E25" s="18"/>
      <c r="F25" s="41"/>
      <c r="G25" s="7"/>
      <c r="H25" s="20"/>
    </row>
    <row r="26" spans="1:13" x14ac:dyDescent="0.25">
      <c r="B26" t="s">
        <v>63</v>
      </c>
      <c r="C26" s="43">
        <v>10</v>
      </c>
      <c r="E26" s="18"/>
      <c r="F26" s="41"/>
      <c r="G26" s="7"/>
      <c r="H26" s="20"/>
    </row>
    <row r="27" spans="1:13" x14ac:dyDescent="0.25">
      <c r="B27" t="s">
        <v>148</v>
      </c>
      <c r="C27" s="63">
        <v>300</v>
      </c>
      <c r="E27" s="20"/>
      <c r="F27" s="20"/>
      <c r="G27" s="20"/>
      <c r="H27" s="20"/>
    </row>
    <row r="28" spans="1:13" x14ac:dyDescent="0.25">
      <c r="A28" t="s">
        <v>79</v>
      </c>
      <c r="B28" s="55" t="s">
        <v>120</v>
      </c>
      <c r="C28" s="50">
        <v>3220</v>
      </c>
      <c r="D28" s="64" t="s">
        <v>117</v>
      </c>
      <c r="E28" s="18"/>
      <c r="F28" s="41"/>
      <c r="G28" s="7"/>
      <c r="H28" s="6" t="s">
        <v>78</v>
      </c>
      <c r="I28" s="6"/>
      <c r="J28" s="6"/>
      <c r="K28" s="6"/>
      <c r="L28" s="6"/>
    </row>
    <row r="29" spans="1:13" x14ac:dyDescent="0.25">
      <c r="A29" s="87" t="s">
        <v>75</v>
      </c>
      <c r="B29" s="54" t="s">
        <v>121</v>
      </c>
      <c r="C29" s="43">
        <v>4000</v>
      </c>
      <c r="D29" s="64" t="s">
        <v>118</v>
      </c>
      <c r="E29" s="18"/>
      <c r="F29" s="41"/>
      <c r="G29" s="46"/>
      <c r="L29" s="42"/>
      <c r="M29" s="42"/>
    </row>
    <row r="30" spans="1:13" x14ac:dyDescent="0.25">
      <c r="A30" s="87" t="s">
        <v>73</v>
      </c>
      <c r="B30" s="54" t="s">
        <v>122</v>
      </c>
      <c r="C30" s="43">
        <v>20</v>
      </c>
      <c r="D30" s="64" t="s">
        <v>119</v>
      </c>
      <c r="E30" s="18"/>
      <c r="F30" s="41"/>
      <c r="G30" s="7"/>
      <c r="H30" s="53" t="s">
        <v>77</v>
      </c>
      <c r="J30" s="52"/>
      <c r="K30" s="42"/>
      <c r="L30" s="42"/>
      <c r="M30" s="42"/>
    </row>
    <row r="31" spans="1:13" x14ac:dyDescent="0.25">
      <c r="B31" s="54" t="s">
        <v>63</v>
      </c>
      <c r="C31" s="43">
        <v>10</v>
      </c>
      <c r="E31" s="18"/>
      <c r="F31" s="41"/>
      <c r="G31" s="7"/>
      <c r="H31" s="53"/>
      <c r="J31" s="52"/>
      <c r="K31" s="42"/>
      <c r="L31" s="42"/>
      <c r="M31" s="42"/>
    </row>
    <row r="32" spans="1:13" x14ac:dyDescent="0.25">
      <c r="B32" s="51" t="s">
        <v>148</v>
      </c>
      <c r="C32" s="63">
        <v>300</v>
      </c>
      <c r="E32" s="20"/>
      <c r="F32" s="20"/>
      <c r="G32" s="20"/>
      <c r="H32" s="20"/>
    </row>
    <row r="33" spans="1:14" x14ac:dyDescent="0.25">
      <c r="A33" t="s">
        <v>76</v>
      </c>
      <c r="B33" t="s">
        <v>120</v>
      </c>
      <c r="C33" s="50">
        <v>0</v>
      </c>
      <c r="D33" s="64" t="s">
        <v>117</v>
      </c>
      <c r="E33" s="18"/>
      <c r="F33" s="41"/>
      <c r="G33" s="7"/>
      <c r="H33" s="49" t="s">
        <v>74</v>
      </c>
      <c r="I33" s="80">
        <v>1.5</v>
      </c>
      <c r="J33" s="80">
        <v>1</v>
      </c>
      <c r="K33" s="80">
        <v>0.6</v>
      </c>
      <c r="L33" s="42"/>
    </row>
    <row r="34" spans="1:14" x14ac:dyDescent="0.25">
      <c r="B34" t="s">
        <v>121</v>
      </c>
      <c r="C34" s="43">
        <v>-1</v>
      </c>
      <c r="D34" s="64" t="s">
        <v>118</v>
      </c>
      <c r="E34" s="18"/>
      <c r="F34" s="41"/>
      <c r="G34" s="46"/>
      <c r="H34" s="35" t="s">
        <v>72</v>
      </c>
      <c r="I34" s="25" t="s">
        <v>71</v>
      </c>
      <c r="J34" s="25" t="s">
        <v>70</v>
      </c>
      <c r="K34" s="25" t="s">
        <v>69</v>
      </c>
      <c r="L34" s="45" t="s">
        <v>68</v>
      </c>
      <c r="M34" s="42"/>
    </row>
    <row r="35" spans="1:14" x14ac:dyDescent="0.25">
      <c r="B35" t="s">
        <v>122</v>
      </c>
      <c r="C35" s="44">
        <v>1</v>
      </c>
      <c r="D35" s="64" t="s">
        <v>119</v>
      </c>
      <c r="E35" s="18"/>
      <c r="F35" s="41"/>
      <c r="G35" s="7"/>
      <c r="H35" s="35" t="s">
        <v>67</v>
      </c>
      <c r="I35" s="25" t="s">
        <v>66</v>
      </c>
      <c r="J35" s="25" t="s">
        <v>65</v>
      </c>
      <c r="K35" s="25" t="s">
        <v>64</v>
      </c>
      <c r="L35" s="45" t="s">
        <v>124</v>
      </c>
      <c r="M35" s="42"/>
    </row>
    <row r="36" spans="1:14" x14ac:dyDescent="0.25">
      <c r="B36" t="s">
        <v>63</v>
      </c>
      <c r="C36" s="44">
        <v>10</v>
      </c>
      <c r="E36" s="18"/>
      <c r="F36" s="41"/>
      <c r="G36" s="7"/>
      <c r="H36" s="35" t="s">
        <v>61</v>
      </c>
      <c r="I36" s="25">
        <v>19</v>
      </c>
      <c r="J36" s="25" t="s">
        <v>60</v>
      </c>
      <c r="K36" s="25" t="s">
        <v>59</v>
      </c>
      <c r="L36" s="1" t="s">
        <v>125</v>
      </c>
      <c r="M36" s="42"/>
    </row>
    <row r="37" spans="1:14" x14ac:dyDescent="0.25">
      <c r="B37" s="51" t="s">
        <v>148</v>
      </c>
      <c r="C37" s="63">
        <v>300</v>
      </c>
      <c r="E37" s="20"/>
      <c r="F37" s="20"/>
      <c r="G37" s="20"/>
      <c r="H37" s="35" t="s">
        <v>56</v>
      </c>
      <c r="I37" s="25">
        <v>39</v>
      </c>
      <c r="J37" s="25">
        <v>26</v>
      </c>
      <c r="K37" s="25" t="s">
        <v>55</v>
      </c>
      <c r="L37" s="1" t="s">
        <v>125</v>
      </c>
    </row>
    <row r="38" spans="1:14" x14ac:dyDescent="0.25">
      <c r="B38" s="17" t="s">
        <v>62</v>
      </c>
      <c r="C38" s="35">
        <f>(C24-C23)/C25+1+(C29-C28)/C30+1+(C34-C33)/C35+1</f>
        <v>261</v>
      </c>
      <c r="E38" s="18"/>
      <c r="F38" s="41" t="s">
        <v>8</v>
      </c>
      <c r="G38" s="7"/>
      <c r="M38" s="42"/>
      <c r="N38" s="40"/>
    </row>
    <row r="39" spans="1:14" x14ac:dyDescent="0.25">
      <c r="A39" t="s">
        <v>58</v>
      </c>
      <c r="B39" t="s">
        <v>173</v>
      </c>
      <c r="C39" s="66">
        <v>1.5</v>
      </c>
      <c r="D39" s="42" t="s">
        <v>57</v>
      </c>
      <c r="E39" s="18" t="s">
        <v>8</v>
      </c>
      <c r="F39" s="41" t="s">
        <v>8</v>
      </c>
      <c r="G39" s="46"/>
      <c r="L39" s="37"/>
      <c r="N39" s="40"/>
    </row>
    <row r="40" spans="1:14" x14ac:dyDescent="0.25">
      <c r="B40" s="17" t="s">
        <v>54</v>
      </c>
      <c r="C40" s="34">
        <f>((C22+C26*C27/1000)*((C24-C23)/C25+1)+(C22+C31*C32/1000)*((C29-C28)/C30+1)+(C22+C36*C37/1000)*((C34-C33)/C35+1))/60</f>
        <v>56.811000000000007</v>
      </c>
      <c r="D40" s="5" t="s">
        <v>8</v>
      </c>
      <c r="E40" s="18"/>
      <c r="F40" s="41" t="s">
        <v>8</v>
      </c>
      <c r="G40" s="7"/>
    </row>
    <row r="41" spans="1:14" x14ac:dyDescent="0.25">
      <c r="B41" s="14" t="s">
        <v>53</v>
      </c>
      <c r="C41" s="33">
        <f>C40/60</f>
        <v>0.94685000000000008</v>
      </c>
      <c r="E41" s="18" t="s">
        <v>8</v>
      </c>
      <c r="F41" s="41" t="s">
        <v>8</v>
      </c>
      <c r="G41" s="7"/>
    </row>
    <row r="42" spans="1:14" s="37" customFormat="1" x14ac:dyDescent="0.25">
      <c r="B42" s="39"/>
      <c r="C42" s="38"/>
      <c r="G42" s="1"/>
    </row>
    <row r="43" spans="1:14" x14ac:dyDescent="0.25">
      <c r="A43" s="20" t="s">
        <v>52</v>
      </c>
      <c r="C43" t="s">
        <v>8</v>
      </c>
      <c r="D43" s="31" t="s">
        <v>51</v>
      </c>
      <c r="I43" s="37"/>
      <c r="J43" s="37"/>
      <c r="K43" s="37"/>
      <c r="L43" s="37"/>
    </row>
    <row r="44" spans="1:14" x14ac:dyDescent="0.25">
      <c r="A44" t="s">
        <v>50</v>
      </c>
      <c r="B44" t="s">
        <v>14</v>
      </c>
      <c r="C44" s="43">
        <v>3</v>
      </c>
      <c r="D44" s="67" t="s">
        <v>167</v>
      </c>
      <c r="E44" s="18"/>
      <c r="F44" s="41"/>
      <c r="G44" s="36"/>
      <c r="H44" s="6" t="s">
        <v>49</v>
      </c>
      <c r="I44" s="6"/>
      <c r="J44" s="6"/>
      <c r="K44" s="6"/>
      <c r="L44" s="6"/>
    </row>
    <row r="45" spans="1:14" x14ac:dyDescent="0.25">
      <c r="A45" t="s">
        <v>48</v>
      </c>
      <c r="B45" t="s">
        <v>14</v>
      </c>
      <c r="C45" s="43">
        <v>7</v>
      </c>
      <c r="D45" s="67" t="s">
        <v>168</v>
      </c>
      <c r="E45" s="18"/>
      <c r="F45" s="41"/>
      <c r="G45" s="7"/>
      <c r="H45" s="6" t="s">
        <v>47</v>
      </c>
      <c r="I45" s="6"/>
      <c r="J45" s="6"/>
      <c r="K45" s="6"/>
      <c r="L45" s="6"/>
    </row>
    <row r="46" spans="1:14" x14ac:dyDescent="0.25">
      <c r="A46" t="s">
        <v>46</v>
      </c>
      <c r="B46" t="s">
        <v>14</v>
      </c>
      <c r="C46" s="43">
        <v>3</v>
      </c>
      <c r="D46" s="67" t="s">
        <v>192</v>
      </c>
      <c r="E46" s="18"/>
      <c r="F46" s="41"/>
      <c r="G46" s="7"/>
      <c r="H46" s="6" t="s">
        <v>44</v>
      </c>
      <c r="I46" s="6"/>
      <c r="J46" s="6"/>
      <c r="K46" s="6"/>
      <c r="L46" s="6"/>
    </row>
    <row r="47" spans="1:14" ht="15.75" customHeight="1" x14ac:dyDescent="0.25">
      <c r="B47" s="17" t="s">
        <v>188</v>
      </c>
      <c r="C47" s="35">
        <f>C44*C45*C46</f>
        <v>63</v>
      </c>
      <c r="E47" s="18"/>
      <c r="F47" s="41"/>
      <c r="G47" s="7"/>
      <c r="H47" s="6"/>
      <c r="I47" s="6"/>
      <c r="J47" s="6"/>
      <c r="K47" s="6"/>
      <c r="L47" s="6"/>
    </row>
    <row r="48" spans="1:14" ht="15.75" customHeight="1" x14ac:dyDescent="0.25">
      <c r="B48" s="17" t="s">
        <v>189</v>
      </c>
      <c r="C48" s="21">
        <v>42</v>
      </c>
      <c r="D48" s="1" t="s">
        <v>190</v>
      </c>
      <c r="E48" s="120" t="s">
        <v>191</v>
      </c>
      <c r="F48" s="41"/>
      <c r="G48" s="7"/>
      <c r="H48" s="6"/>
      <c r="I48" s="6"/>
      <c r="J48" s="6"/>
      <c r="K48" s="6"/>
      <c r="L48" s="6"/>
    </row>
    <row r="49" spans="1:12" x14ac:dyDescent="0.25">
      <c r="B49" s="17" t="s">
        <v>43</v>
      </c>
      <c r="C49" s="34">
        <f>C48*C40+(C48-1)*0.8</f>
        <v>2418.8620000000005</v>
      </c>
      <c r="E49" s="18"/>
      <c r="F49" s="41"/>
      <c r="G49" s="46"/>
      <c r="H49" s="6" t="s">
        <v>42</v>
      </c>
      <c r="I49" s="6"/>
      <c r="J49" s="6"/>
      <c r="K49" s="6"/>
      <c r="L49" s="6"/>
    </row>
    <row r="50" spans="1:12" x14ac:dyDescent="0.25">
      <c r="B50" s="14" t="s">
        <v>12</v>
      </c>
      <c r="C50" s="33">
        <f>C49/60</f>
        <v>40.314366666666679</v>
      </c>
      <c r="E50" s="18"/>
      <c r="F50" s="41"/>
      <c r="G50" s="7"/>
      <c r="H50" s="6"/>
      <c r="I50" s="6"/>
      <c r="J50" s="6"/>
      <c r="K50" s="6"/>
      <c r="L50" s="6"/>
    </row>
    <row r="51" spans="1:12" x14ac:dyDescent="0.25">
      <c r="B51" s="10" t="s">
        <v>9</v>
      </c>
      <c r="C51" s="32">
        <f>C50/24</f>
        <v>1.6797652777777783</v>
      </c>
      <c r="E51" s="18"/>
      <c r="F51" s="41"/>
      <c r="G51" s="7"/>
      <c r="H51" s="6" t="s">
        <v>41</v>
      </c>
      <c r="I51" s="6"/>
      <c r="J51" s="6"/>
      <c r="K51" s="6"/>
      <c r="L51" s="6"/>
    </row>
    <row r="52" spans="1:12" x14ac:dyDescent="0.25">
      <c r="H52" s="6"/>
      <c r="I52" s="6"/>
      <c r="J52" s="6"/>
      <c r="K52" s="6"/>
      <c r="L52" s="6"/>
    </row>
    <row r="53" spans="1:12" x14ac:dyDescent="0.25">
      <c r="A53" s="20" t="s">
        <v>40</v>
      </c>
      <c r="B53" s="31" t="s">
        <v>169</v>
      </c>
      <c r="C53" s="31" t="s">
        <v>39</v>
      </c>
      <c r="D53" s="31" t="s">
        <v>38</v>
      </c>
      <c r="E53" s="30" t="s">
        <v>37</v>
      </c>
      <c r="H53" s="6" t="s">
        <v>36</v>
      </c>
      <c r="I53" s="6"/>
      <c r="J53" s="6"/>
      <c r="K53" s="6"/>
      <c r="L53" s="6"/>
    </row>
    <row r="54" spans="1:12" x14ac:dyDescent="0.25">
      <c r="A54" s="29" t="s">
        <v>35</v>
      </c>
      <c r="B54" s="65">
        <v>1</v>
      </c>
      <c r="C54" s="65">
        <v>0</v>
      </c>
      <c r="D54" s="65">
        <v>0</v>
      </c>
      <c r="E54" s="18" t="s">
        <v>34</v>
      </c>
      <c r="F54" s="41"/>
      <c r="G54" s="7"/>
      <c r="H54" s="6" t="s">
        <v>33</v>
      </c>
      <c r="I54" s="6"/>
      <c r="J54" s="6"/>
      <c r="K54" s="6"/>
      <c r="L54" s="6"/>
    </row>
    <row r="55" spans="1:12" x14ac:dyDescent="0.25">
      <c r="A55" s="28" t="s">
        <v>32</v>
      </c>
      <c r="B55" s="25">
        <v>1</v>
      </c>
      <c r="C55" s="65">
        <v>1</v>
      </c>
      <c r="D55" s="65">
        <v>1</v>
      </c>
      <c r="E55" s="18"/>
      <c r="F55" s="41"/>
      <c r="G55" s="7"/>
      <c r="H55" s="6" t="s">
        <v>194</v>
      </c>
      <c r="I55" s="6"/>
      <c r="J55" s="6"/>
      <c r="K55" s="6"/>
      <c r="L55" s="6"/>
    </row>
    <row r="56" spans="1:12" s="27" customFormat="1" ht="29.25" customHeight="1" x14ac:dyDescent="0.25">
      <c r="A56" s="115" t="s">
        <v>180</v>
      </c>
      <c r="B56" s="114" t="s">
        <v>170</v>
      </c>
      <c r="C56" s="114"/>
      <c r="D56" s="113" t="s">
        <v>8</v>
      </c>
      <c r="E56" s="116" t="s">
        <v>30</v>
      </c>
      <c r="F56" s="117"/>
      <c r="G56" s="118"/>
      <c r="H56" s="119" t="s">
        <v>29</v>
      </c>
      <c r="I56" s="119"/>
      <c r="J56" s="119"/>
      <c r="K56" s="119"/>
      <c r="L56" s="119"/>
    </row>
    <row r="57" spans="1:12" x14ac:dyDescent="0.25">
      <c r="A57" t="s">
        <v>179</v>
      </c>
      <c r="B57" s="25">
        <v>15</v>
      </c>
      <c r="C57" s="25">
        <v>30</v>
      </c>
      <c r="D57" s="25">
        <v>45</v>
      </c>
      <c r="E57" s="18" t="s">
        <v>28</v>
      </c>
      <c r="H57" s="6" t="s">
        <v>27</v>
      </c>
      <c r="I57" s="6"/>
      <c r="J57" s="6"/>
      <c r="K57" s="6"/>
      <c r="L57" s="6"/>
    </row>
    <row r="58" spans="1:12" x14ac:dyDescent="0.25">
      <c r="A58" s="27" t="s">
        <v>143</v>
      </c>
      <c r="B58" s="26" t="s">
        <v>21</v>
      </c>
      <c r="C58" s="25">
        <v>30</v>
      </c>
      <c r="D58" s="25">
        <v>15</v>
      </c>
      <c r="E58" s="18" t="s">
        <v>28</v>
      </c>
      <c r="H58" s="6" t="s">
        <v>178</v>
      </c>
      <c r="I58" s="6"/>
      <c r="J58" s="6"/>
      <c r="K58" s="6"/>
      <c r="L58" s="6"/>
    </row>
    <row r="59" spans="1:12" x14ac:dyDescent="0.25">
      <c r="A59" t="s">
        <v>144</v>
      </c>
      <c r="B59" s="25">
        <v>15</v>
      </c>
      <c r="C59" s="25">
        <v>30</v>
      </c>
      <c r="D59" s="24">
        <v>218</v>
      </c>
      <c r="E59" s="18" t="s">
        <v>26</v>
      </c>
      <c r="F59" t="s">
        <v>174</v>
      </c>
      <c r="H59" s="6" t="s">
        <v>25</v>
      </c>
      <c r="I59" s="6"/>
      <c r="J59" s="6"/>
      <c r="K59" s="6"/>
      <c r="L59" s="6"/>
    </row>
    <row r="60" spans="1:12" x14ac:dyDescent="0.25">
      <c r="A60" t="s">
        <v>142</v>
      </c>
      <c r="B60" s="25">
        <v>0</v>
      </c>
      <c r="C60" s="25">
        <v>5</v>
      </c>
      <c r="D60" s="24">
        <v>5</v>
      </c>
      <c r="E60" s="18" t="s">
        <v>175</v>
      </c>
      <c r="H60" s="6" t="s">
        <v>24</v>
      </c>
      <c r="I60" s="6"/>
      <c r="J60" s="6"/>
      <c r="K60" s="6"/>
      <c r="L60" s="6"/>
    </row>
    <row r="61" spans="1:12" x14ac:dyDescent="0.25">
      <c r="A61" t="s">
        <v>145</v>
      </c>
      <c r="B61" s="25">
        <v>0</v>
      </c>
      <c r="C61" s="25">
        <v>15</v>
      </c>
      <c r="D61" s="24">
        <v>185</v>
      </c>
      <c r="E61" s="18" t="s">
        <v>23</v>
      </c>
      <c r="F61" t="s">
        <v>174</v>
      </c>
      <c r="H61" s="6" t="s">
        <v>19</v>
      </c>
      <c r="I61" s="6"/>
      <c r="J61" s="6"/>
      <c r="K61" s="6"/>
      <c r="L61" s="6"/>
    </row>
    <row r="62" spans="1:12" x14ac:dyDescent="0.25">
      <c r="A62" t="s">
        <v>22</v>
      </c>
      <c r="B62" s="26" t="s">
        <v>21</v>
      </c>
      <c r="C62" s="25">
        <v>30</v>
      </c>
      <c r="D62" s="24">
        <v>45</v>
      </c>
      <c r="E62" s="18" t="s">
        <v>20</v>
      </c>
      <c r="H62" s="6" t="s">
        <v>19</v>
      </c>
      <c r="I62" s="6"/>
      <c r="J62" s="6"/>
      <c r="K62" s="6"/>
      <c r="L62" s="6"/>
    </row>
    <row r="63" spans="1:12" x14ac:dyDescent="0.25">
      <c r="A63" s="17" t="s">
        <v>146</v>
      </c>
      <c r="B63" s="16">
        <f>(C49+B59+B61+B57)*B54</f>
        <v>2448.8620000000005</v>
      </c>
      <c r="C63" s="16">
        <f>(($C$40+C$60)*C$55+C$58+C$59+C$61+C$57+C$62)*C$54</f>
        <v>0</v>
      </c>
      <c r="D63" s="16">
        <f>(($C$40+D$60)*D$55+D$58+D$59+D$61+D$57+D$62)*D$54</f>
        <v>0</v>
      </c>
      <c r="E63" s="18"/>
      <c r="F63" s="41"/>
      <c r="H63" s="6"/>
      <c r="I63" s="6"/>
      <c r="J63" s="6"/>
      <c r="K63" s="6"/>
      <c r="L63" s="6"/>
    </row>
    <row r="64" spans="1:12" x14ac:dyDescent="0.25">
      <c r="A64" s="14" t="s">
        <v>12</v>
      </c>
      <c r="B64" s="13">
        <f>B63/60</f>
        <v>40.814366666666679</v>
      </c>
      <c r="C64" s="13">
        <f>C63/60</f>
        <v>0</v>
      </c>
      <c r="D64" s="12">
        <f>D63/60</f>
        <v>0</v>
      </c>
      <c r="E64" s="18" t="s">
        <v>18</v>
      </c>
      <c r="F64" s="41"/>
      <c r="H64" s="6"/>
      <c r="I64" s="6"/>
      <c r="J64" s="6"/>
      <c r="K64" s="6"/>
      <c r="L64" s="6"/>
    </row>
    <row r="65" spans="1:12" x14ac:dyDescent="0.25">
      <c r="A65" s="10" t="s">
        <v>9</v>
      </c>
      <c r="B65" s="9">
        <f>B64/24</f>
        <v>1.7005986111111115</v>
      </c>
      <c r="C65" s="9">
        <f>C64/24</f>
        <v>0</v>
      </c>
      <c r="D65" s="9">
        <f>D64/24</f>
        <v>0</v>
      </c>
      <c r="E65" s="23"/>
      <c r="F65" s="41"/>
      <c r="G65" s="7" t="s">
        <v>8</v>
      </c>
      <c r="H65" s="6" t="s">
        <v>17</v>
      </c>
      <c r="I65" s="6"/>
      <c r="J65" s="6"/>
      <c r="K65" s="6"/>
      <c r="L65" s="6"/>
    </row>
    <row r="66" spans="1:12" x14ac:dyDescent="0.25">
      <c r="A66" s="10" t="s">
        <v>16</v>
      </c>
      <c r="B66" s="84" t="s">
        <v>21</v>
      </c>
      <c r="C66" s="9">
        <f>((C40+C60)*C55+C59+C61-24)*C54/60</f>
        <v>0</v>
      </c>
      <c r="D66" s="9">
        <f>((C40+D60)*D55+D59+D61-24)*D54/60</f>
        <v>0</v>
      </c>
      <c r="E66" s="22" t="s">
        <v>8</v>
      </c>
      <c r="F66" s="21"/>
      <c r="G66" s="7"/>
      <c r="H66" s="6"/>
      <c r="I66" s="6"/>
      <c r="J66" s="6"/>
      <c r="K66" s="6"/>
      <c r="L66" s="6"/>
    </row>
    <row r="67" spans="1:12" x14ac:dyDescent="0.25">
      <c r="A67" s="19"/>
      <c r="H67" s="6"/>
      <c r="I67" s="6"/>
      <c r="J67" s="6"/>
      <c r="K67" s="6"/>
      <c r="L67" s="6"/>
    </row>
    <row r="68" spans="1:12" x14ac:dyDescent="0.25">
      <c r="A68" s="20" t="s">
        <v>15</v>
      </c>
      <c r="C68" s="19" t="s">
        <v>8</v>
      </c>
      <c r="H68" s="6"/>
      <c r="I68" s="6"/>
      <c r="J68" s="6"/>
      <c r="K68" s="6"/>
      <c r="L68" s="6"/>
    </row>
    <row r="69" spans="1:12" x14ac:dyDescent="0.25">
      <c r="A69" t="s">
        <v>14</v>
      </c>
      <c r="B69" s="65">
        <v>6</v>
      </c>
      <c r="C69" s="19"/>
      <c r="E69" s="18"/>
      <c r="F69" s="41"/>
      <c r="G69" s="7" t="s">
        <v>8</v>
      </c>
      <c r="H69" s="6"/>
      <c r="I69" s="6"/>
      <c r="J69" s="6"/>
      <c r="K69" s="6"/>
      <c r="L69" s="6"/>
    </row>
    <row r="70" spans="1:12" x14ac:dyDescent="0.25">
      <c r="A70" s="17" t="s">
        <v>147</v>
      </c>
      <c r="B70" s="16">
        <f>(B63*B69+C49)*B54</f>
        <v>17112.034000000003</v>
      </c>
      <c r="C70" s="16">
        <f>(C63*B69+C49)*C54</f>
        <v>0</v>
      </c>
      <c r="D70" s="16">
        <f>(D63*B69+C49)*D54</f>
        <v>0</v>
      </c>
      <c r="E70" s="15"/>
      <c r="F70" s="41"/>
      <c r="H70" s="6" t="s">
        <v>13</v>
      </c>
      <c r="I70" s="6"/>
      <c r="J70" s="6"/>
      <c r="K70" s="6"/>
      <c r="L70" s="6"/>
    </row>
    <row r="71" spans="1:12" x14ac:dyDescent="0.25">
      <c r="A71" s="14" t="s">
        <v>12</v>
      </c>
      <c r="B71" s="13">
        <f>B70/60</f>
        <v>285.2005666666667</v>
      </c>
      <c r="C71" s="13">
        <f>C70/60</f>
        <v>0</v>
      </c>
      <c r="D71" s="12">
        <f>D70/60</f>
        <v>0</v>
      </c>
      <c r="E71" s="11"/>
      <c r="F71" s="41"/>
      <c r="H71" s="6"/>
      <c r="I71" s="6"/>
      <c r="J71" s="6"/>
      <c r="K71" s="6"/>
      <c r="L71" s="6"/>
    </row>
    <row r="72" spans="1:12" x14ac:dyDescent="0.25">
      <c r="A72" s="10" t="s">
        <v>11</v>
      </c>
      <c r="B72" s="9">
        <f>B71/24</f>
        <v>11.883356944444445</v>
      </c>
      <c r="C72" s="9">
        <f>C71/24</f>
        <v>0</v>
      </c>
      <c r="D72" s="12">
        <f>D71/24</f>
        <v>0</v>
      </c>
      <c r="E72" s="8" t="s">
        <v>172</v>
      </c>
      <c r="F72" s="41"/>
      <c r="G72" s="7" t="s">
        <v>8</v>
      </c>
      <c r="H72" s="6" t="s">
        <v>10</v>
      </c>
      <c r="I72" s="6"/>
      <c r="J72" s="6"/>
      <c r="K72" s="6"/>
      <c r="L72" s="6"/>
    </row>
    <row r="73" spans="1:12" x14ac:dyDescent="0.25">
      <c r="A73" s="10" t="s">
        <v>141</v>
      </c>
      <c r="B73" s="9">
        <f>B71/10</f>
        <v>28.520056666666669</v>
      </c>
      <c r="C73" s="9">
        <f>C71/10</f>
        <v>0</v>
      </c>
      <c r="D73" s="9">
        <f>D71/10</f>
        <v>0</v>
      </c>
      <c r="E73" s="8" t="s">
        <v>8</v>
      </c>
      <c r="F73" s="41"/>
      <c r="G73" s="7" t="s">
        <v>8</v>
      </c>
      <c r="H73" s="6" t="s">
        <v>7</v>
      </c>
      <c r="I73" s="6"/>
      <c r="J73" s="6"/>
      <c r="K73" s="6"/>
      <c r="L73" s="6"/>
    </row>
    <row r="74" spans="1:12" x14ac:dyDescent="0.25">
      <c r="A74" s="68" t="s">
        <v>6</v>
      </c>
      <c r="B74" s="69"/>
      <c r="C74" s="69"/>
      <c r="D74" s="69"/>
      <c r="E74" s="70"/>
      <c r="F74" s="71"/>
      <c r="G74" s="2"/>
      <c r="H74" s="3"/>
    </row>
    <row r="75" spans="1:12" x14ac:dyDescent="0.25">
      <c r="A75" s="104" t="s">
        <v>5</v>
      </c>
      <c r="B75" s="105"/>
      <c r="C75" s="105"/>
      <c r="D75" s="105"/>
      <c r="E75" s="105"/>
      <c r="F75" s="106"/>
      <c r="G75" s="112" t="s">
        <v>176</v>
      </c>
      <c r="H75" s="107" t="s">
        <v>149</v>
      </c>
      <c r="I75" s="108" t="s">
        <v>163</v>
      </c>
      <c r="J75" s="108"/>
      <c r="K75" s="108" t="s">
        <v>164</v>
      </c>
      <c r="L75" s="6"/>
    </row>
    <row r="76" spans="1:12" x14ac:dyDescent="0.25">
      <c r="A76" s="104" t="s">
        <v>5</v>
      </c>
      <c r="B76" s="105"/>
      <c r="C76" s="105"/>
      <c r="D76" s="105"/>
      <c r="E76" s="105"/>
      <c r="F76" s="106"/>
      <c r="G76" s="2"/>
      <c r="H76" s="6"/>
      <c r="I76" s="109" t="s">
        <v>162</v>
      </c>
      <c r="J76" s="6"/>
      <c r="K76" s="109" t="s">
        <v>162</v>
      </c>
      <c r="L76" s="6"/>
    </row>
    <row r="77" spans="1:12" x14ac:dyDescent="0.25">
      <c r="A77" s="104" t="s">
        <v>5</v>
      </c>
      <c r="B77" s="105"/>
      <c r="C77" s="105"/>
      <c r="D77" s="105"/>
      <c r="E77" s="105"/>
      <c r="F77" s="106"/>
      <c r="G77" s="2"/>
      <c r="H77" s="107" t="s">
        <v>150</v>
      </c>
      <c r="I77" s="6">
        <v>22</v>
      </c>
      <c r="J77" s="6"/>
      <c r="K77" s="6">
        <v>24</v>
      </c>
      <c r="L77" s="6"/>
    </row>
    <row r="78" spans="1:12" x14ac:dyDescent="0.25">
      <c r="A78" s="104" t="s">
        <v>5</v>
      </c>
      <c r="B78" s="105"/>
      <c r="C78" s="105"/>
      <c r="D78" s="105"/>
      <c r="E78" s="105"/>
      <c r="F78" s="106"/>
      <c r="G78" s="2"/>
      <c r="H78" s="107" t="s">
        <v>151</v>
      </c>
      <c r="I78" s="6">
        <v>44</v>
      </c>
      <c r="J78" s="6"/>
      <c r="K78" s="6">
        <v>54</v>
      </c>
      <c r="L78" s="6"/>
    </row>
    <row r="79" spans="1:12" x14ac:dyDescent="0.25">
      <c r="A79" s="104"/>
      <c r="B79" s="105"/>
      <c r="C79" s="105"/>
      <c r="D79" s="105"/>
      <c r="E79" s="105"/>
      <c r="F79" s="106"/>
      <c r="G79" s="2"/>
      <c r="H79" s="107" t="s">
        <v>152</v>
      </c>
      <c r="I79" s="6">
        <v>68</v>
      </c>
      <c r="J79" s="6"/>
      <c r="K79" s="6">
        <v>71</v>
      </c>
      <c r="L79" s="6"/>
    </row>
    <row r="80" spans="1:12" x14ac:dyDescent="0.25">
      <c r="A80" s="101"/>
      <c r="B80" s="102"/>
      <c r="C80" s="102"/>
      <c r="D80" s="102"/>
      <c r="E80" s="102"/>
      <c r="F80" s="103"/>
      <c r="G80" s="2"/>
      <c r="H80" s="107" t="s">
        <v>153</v>
      </c>
      <c r="I80" s="6">
        <v>84</v>
      </c>
      <c r="J80" s="6"/>
      <c r="K80" s="6">
        <v>90</v>
      </c>
      <c r="L80" s="6"/>
    </row>
    <row r="81" spans="1:12" ht="15.75" thickBot="1" x14ac:dyDescent="0.3">
      <c r="A81" s="5"/>
      <c r="B81" s="3"/>
      <c r="C81" s="3"/>
      <c r="D81" s="3"/>
      <c r="E81" s="3"/>
      <c r="F81" s="3"/>
      <c r="G81" s="4"/>
      <c r="H81" s="107" t="s">
        <v>154</v>
      </c>
      <c r="I81" s="6">
        <v>101</v>
      </c>
      <c r="J81" s="6"/>
      <c r="K81" s="6">
        <v>108</v>
      </c>
      <c r="L81" s="6"/>
    </row>
    <row r="82" spans="1:12" x14ac:dyDescent="0.25">
      <c r="A82" s="92" t="s">
        <v>4</v>
      </c>
      <c r="B82" s="93"/>
      <c r="C82" s="93"/>
      <c r="D82" s="93"/>
      <c r="E82" s="93"/>
      <c r="F82" s="94"/>
      <c r="G82" s="2"/>
      <c r="H82" s="110" t="s">
        <v>155</v>
      </c>
      <c r="I82" s="6">
        <v>117</v>
      </c>
      <c r="J82" s="6"/>
      <c r="K82" s="6">
        <v>126</v>
      </c>
      <c r="L82" s="6"/>
    </row>
    <row r="83" spans="1:12" x14ac:dyDescent="0.25">
      <c r="A83" s="95" t="s">
        <v>186</v>
      </c>
      <c r="B83" s="96"/>
      <c r="C83" s="96"/>
      <c r="D83" s="96"/>
      <c r="E83" s="96"/>
      <c r="F83" s="97"/>
      <c r="G83" s="2"/>
      <c r="H83" s="110" t="s">
        <v>156</v>
      </c>
      <c r="I83" s="6">
        <v>136</v>
      </c>
      <c r="J83" s="6"/>
      <c r="K83" s="6">
        <v>144</v>
      </c>
      <c r="L83" s="6"/>
    </row>
    <row r="84" spans="1:12" x14ac:dyDescent="0.25">
      <c r="A84" s="98" t="s">
        <v>187</v>
      </c>
      <c r="B84" s="99"/>
      <c r="C84" s="99"/>
      <c r="D84" s="99"/>
      <c r="E84" s="99"/>
      <c r="F84" s="100"/>
      <c r="G84" s="2"/>
      <c r="H84" s="110" t="s">
        <v>157</v>
      </c>
      <c r="I84" s="6">
        <v>155</v>
      </c>
      <c r="J84" s="6"/>
      <c r="K84" s="6">
        <v>157</v>
      </c>
      <c r="L84" s="6"/>
    </row>
    <row r="85" spans="1:12" x14ac:dyDescent="0.25">
      <c r="A85" s="95" t="s">
        <v>193</v>
      </c>
      <c r="B85" s="96"/>
      <c r="C85" s="96"/>
      <c r="D85" s="96"/>
      <c r="E85" s="96"/>
      <c r="F85" s="97"/>
      <c r="G85" s="2"/>
      <c r="H85" s="110" t="s">
        <v>158</v>
      </c>
      <c r="I85" s="6">
        <v>176</v>
      </c>
      <c r="J85" s="6"/>
      <c r="K85" s="6">
        <v>169</v>
      </c>
      <c r="L85" s="6"/>
    </row>
    <row r="86" spans="1:12" x14ac:dyDescent="0.25">
      <c r="A86" s="95" t="s">
        <v>0</v>
      </c>
      <c r="B86" s="96"/>
      <c r="C86" s="96"/>
      <c r="D86" s="96"/>
      <c r="E86" s="96"/>
      <c r="F86" s="97"/>
      <c r="G86" s="2"/>
      <c r="H86" s="110" t="s">
        <v>159</v>
      </c>
      <c r="I86" s="6">
        <v>187</v>
      </c>
      <c r="J86" s="6"/>
      <c r="K86" s="6">
        <v>176</v>
      </c>
      <c r="L86" s="6"/>
    </row>
    <row r="87" spans="1:12" x14ac:dyDescent="0.25">
      <c r="A87" s="95"/>
      <c r="B87" s="96"/>
      <c r="C87" s="96"/>
      <c r="D87" s="96"/>
      <c r="E87" s="96"/>
      <c r="F87" s="97"/>
      <c r="G87" s="2"/>
      <c r="H87" s="110" t="s">
        <v>160</v>
      </c>
      <c r="I87" s="109">
        <v>200</v>
      </c>
      <c r="J87" s="6"/>
      <c r="K87" s="109">
        <v>181</v>
      </c>
      <c r="L87" s="6"/>
    </row>
    <row r="88" spans="1:12" ht="15.75" thickBot="1" x14ac:dyDescent="0.3">
      <c r="A88" s="89" t="s">
        <v>185</v>
      </c>
      <c r="B88" s="90"/>
      <c r="C88" s="90"/>
      <c r="D88" s="90"/>
      <c r="E88" s="90"/>
      <c r="F88" s="91"/>
      <c r="G88" s="2"/>
      <c r="H88" s="110" t="s">
        <v>161</v>
      </c>
      <c r="I88" s="109">
        <v>218</v>
      </c>
      <c r="J88" s="6"/>
      <c r="K88" s="109">
        <v>185</v>
      </c>
      <c r="L88" s="6"/>
    </row>
    <row r="89" spans="1:12" x14ac:dyDescent="0.25">
      <c r="H89" s="53" t="s">
        <v>165</v>
      </c>
      <c r="I89" s="111" t="s">
        <v>166</v>
      </c>
      <c r="J89" s="109"/>
      <c r="K89" s="111" t="s">
        <v>166</v>
      </c>
      <c r="L89" s="6"/>
    </row>
    <row r="91" spans="1:12" x14ac:dyDescent="0.25">
      <c r="H91" s="88"/>
    </row>
    <row r="92" spans="1:12" x14ac:dyDescent="0.25">
      <c r="H92" s="88"/>
    </row>
    <row r="93" spans="1:12" x14ac:dyDescent="0.25">
      <c r="H93" s="88"/>
    </row>
    <row r="94" spans="1:12" x14ac:dyDescent="0.25">
      <c r="H94" s="88"/>
    </row>
    <row r="95" spans="1:12" x14ac:dyDescent="0.25">
      <c r="H95" s="88"/>
    </row>
  </sheetData>
  <protectedRanges>
    <protectedRange algorithmName="SHA-512" hashValue="yHUrEyml6Rr7mLHE/v9ZnM1+Cfs1Jcwsdq/fH19C3GGsd+2RGscQYSDW6ezFurX8SkZ1gyUb9NLMVBEPvzlZaw==" saltValue="aCRbhlzaIv93Rr4VHlgsKw==" spinCount="100000" sqref="B70:D73 B64:D66 C47:C48 C50:C51" name="Plage1"/>
    <protectedRange algorithmName="SHA-512" hashValue="yHUrEyml6Rr7mLHE/v9ZnM1+Cfs1Jcwsdq/fH19C3GGsd+2RGscQYSDW6ezFurX8SkZ1gyUb9NLMVBEPvzlZaw==" saltValue="aCRbhlzaIv93Rr4VHlgsKw==" spinCount="100000" sqref="C38 C40:C41" name="Plage1_3"/>
    <protectedRange algorithmName="SHA-512" hashValue="yHUrEyml6Rr7mLHE/v9ZnM1+Cfs1Jcwsdq/fH19C3GGsd+2RGscQYSDW6ezFurX8SkZ1gyUb9NLMVBEPvzlZaw==" saltValue="aCRbhlzaIv93Rr4VHlgsKw==" spinCount="100000" sqref="C49" name="Plage1_2"/>
    <protectedRange algorithmName="SHA-512" hashValue="yHUrEyml6Rr7mLHE/v9ZnM1+Cfs1Jcwsdq/fH19C3GGsd+2RGscQYSDW6ezFurX8SkZ1gyUb9NLMVBEPvzlZaw==" saltValue="aCRbhlzaIv93Rr4VHlgsKw==" spinCount="100000" sqref="B63" name="Plage1_1_2_1"/>
    <protectedRange algorithmName="SHA-512" hashValue="yHUrEyml6Rr7mLHE/v9ZnM1+Cfs1Jcwsdq/fH19C3GGsd+2RGscQYSDW6ezFurX8SkZ1gyUb9NLMVBEPvzlZaw==" saltValue="aCRbhlzaIv93Rr4VHlgsKw==" spinCount="100000" sqref="C63:D63" name="Plage1_1_4_1_1"/>
  </protectedRanges>
  <mergeCells count="13">
    <mergeCell ref="A80:F80"/>
    <mergeCell ref="A75:F75"/>
    <mergeCell ref="A76:F76"/>
    <mergeCell ref="A77:F77"/>
    <mergeCell ref="A78:F78"/>
    <mergeCell ref="A79:F79"/>
    <mergeCell ref="A88:F88"/>
    <mergeCell ref="A82:F82"/>
    <mergeCell ref="A83:F83"/>
    <mergeCell ref="A84:F84"/>
    <mergeCell ref="A85:F85"/>
    <mergeCell ref="A86:F86"/>
    <mergeCell ref="A87:F87"/>
  </mergeCells>
  <pageMargins left="0.7" right="0.7" top="0.75" bottom="0.75" header="0.3" footer="0.3"/>
  <pageSetup paperSize="9" orientation="portrait"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Template</vt:lpstr>
      <vt:lpstr>Exemple Cryo</vt:lpstr>
      <vt:lpstr>Exemple BRDF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 Schmitt</dc:creator>
  <cp:lastModifiedBy>Bernard Schmitt</cp:lastModifiedBy>
  <dcterms:created xsi:type="dcterms:W3CDTF">2020-11-11T20:53:04Z</dcterms:created>
  <dcterms:modified xsi:type="dcterms:W3CDTF">2020-11-24T09:56:41Z</dcterms:modified>
</cp:coreProperties>
</file>