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/>
  <mc:AlternateContent xmlns:mc="http://schemas.openxmlformats.org/markup-compatibility/2006">
    <mc:Choice Requires="x15">
      <x15ac:absPath xmlns:x15ac="http://schemas.microsoft.com/office/spreadsheetml/2010/11/ac" url="C:\Users\schmittb\Documents\Disque_B\EPN2020-RI\TNA2\Web-ColdSurfSpectro\"/>
    </mc:Choice>
  </mc:AlternateContent>
  <xr:revisionPtr revIDLastSave="0" documentId="13_ncr:1_{A54EFDBB-785E-453D-ADD4-0D2A33A7AD0D}" xr6:coauthVersionLast="36" xr6:coauthVersionMax="36" xr10:uidLastSave="{00000000-0000-0000-0000-000000000000}"/>
  <bookViews>
    <workbookView xWindow="0" yWindow="0" windowWidth="17850" windowHeight="12450" xr2:uid="{00000000-000D-0000-FFFF-FFFF00000000}"/>
  </bookViews>
  <sheets>
    <sheet name="Time calculator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2" l="1"/>
  <c r="C26" i="2"/>
  <c r="C28" i="2" s="1"/>
  <c r="C36" i="2" s="1"/>
  <c r="D49" i="2" l="1"/>
  <c r="C49" i="2"/>
  <c r="B49" i="2"/>
  <c r="B55" i="2" s="1"/>
  <c r="C29" i="2"/>
  <c r="D55" i="2" l="1"/>
  <c r="C55" i="2"/>
  <c r="C37" i="2"/>
  <c r="C38" i="2" s="1"/>
  <c r="C50" i="2" l="1"/>
  <c r="C51" i="2" s="1"/>
  <c r="C56" i="2"/>
  <c r="B50" i="2"/>
  <c r="B51" i="2" s="1"/>
  <c r="B56" i="2"/>
  <c r="D50" i="2"/>
  <c r="D51" i="2" s="1"/>
  <c r="D56" i="2"/>
  <c r="D58" i="2" l="1"/>
  <c r="D57" i="2"/>
  <c r="C58" i="2"/>
  <c r="C57" i="2"/>
  <c r="B58" i="2"/>
  <c r="B57" i="2"/>
</calcChain>
</file>

<file path=xl/sharedStrings.xml><?xml version="1.0" encoding="utf-8"?>
<sst xmlns="http://schemas.openxmlformats.org/spreadsheetml/2006/main" count="160" uniqueCount="118">
  <si>
    <t>Spectra</t>
  </si>
  <si>
    <t>mini (nm)</t>
  </si>
  <si>
    <t>maxi (nm)</t>
  </si>
  <si>
    <t>sampling (nm)</t>
  </si>
  <si>
    <t>Geometries</t>
  </si>
  <si>
    <t>Samples</t>
  </si>
  <si>
    <t>number</t>
  </si>
  <si>
    <t>incidence angles</t>
  </si>
  <si>
    <t>emergence angles</t>
  </si>
  <si>
    <t>azimuth angles</t>
  </si>
  <si>
    <t xml:space="preserve"> </t>
  </si>
  <si>
    <t>sample installation</t>
  </si>
  <si>
    <t>cold room</t>
  </si>
  <si>
    <t>Yes= 1, No = 0</t>
  </si>
  <si>
    <t>#1</t>
  </si>
  <si>
    <t>#2</t>
  </si>
  <si>
    <t>#3</t>
  </si>
  <si>
    <t>#4</t>
  </si>
  <si>
    <t>#5</t>
  </si>
  <si>
    <t>#6</t>
  </si>
  <si>
    <t>#7</t>
  </si>
  <si>
    <t>(add if necessary)</t>
  </si>
  <si>
    <t>Resolution</t>
  </si>
  <si>
    <t>slit width</t>
  </si>
  <si>
    <t>750-1500nm</t>
  </si>
  <si>
    <t>1500-3000nm</t>
  </si>
  <si>
    <t>3000-4800nm</t>
  </si>
  <si>
    <t>400-700nm</t>
  </si>
  <si>
    <t>Comments</t>
  </si>
  <si>
    <t>Spectrum time (min)</t>
  </si>
  <si>
    <t>(hour)</t>
  </si>
  <si>
    <t>(days)</t>
  </si>
  <si>
    <t>(hours)</t>
  </si>
  <si>
    <t>Nb wavelengths</t>
  </si>
  <si>
    <t>number temperatures</t>
  </si>
  <si>
    <t>Time, all samples (min)</t>
  </si>
  <si>
    <t>Time per sample (min)</t>
  </si>
  <si>
    <t>SBRDF time        (min)</t>
  </si>
  <si>
    <t>SBRDF = Spectral BRDF</t>
  </si>
  <si>
    <t>Temperature list</t>
  </si>
  <si>
    <t>according to temperature limits of cold room or cell (see web site)</t>
  </si>
  <si>
    <t>average, will depend on sample</t>
  </si>
  <si>
    <t>Proposer comments:</t>
  </si>
  <si>
    <t>spectral range \ slit width</t>
  </si>
  <si>
    <t>2 nm</t>
  </si>
  <si>
    <t>increasing resolution leads to decrease S/N (need to be evaluated)</t>
  </si>
  <si>
    <t>Typical albedo</t>
  </si>
  <si>
    <t>Grain sizes / Available volume</t>
  </si>
  <si>
    <t>State</t>
  </si>
  <si>
    <t>Material</t>
  </si>
  <si>
    <t xml:space="preserve">TNA manager proposal analysis: </t>
  </si>
  <si>
    <t>Resolution table (nm)</t>
  </si>
  <si>
    <t>variable angles only for cold room measurements</t>
  </si>
  <si>
    <r>
      <rPr>
        <b/>
        <sz val="11"/>
        <color theme="1"/>
        <rFont val="Calibri"/>
        <family val="2"/>
        <scheme val="minor"/>
      </rPr>
      <t>Cold room</t>
    </r>
    <r>
      <rPr>
        <sz val="11"/>
        <color theme="1"/>
        <rFont val="Calibri"/>
        <family val="2"/>
        <scheme val="minor"/>
      </rPr>
      <t>: mostly unique temperature between -20°C and 0°C</t>
    </r>
  </si>
  <si>
    <t>average, will depend on temperature</t>
  </si>
  <si>
    <t>average, will depend on sample and temperature</t>
  </si>
  <si>
    <t>Additional TNA info (see web pages for details)</t>
  </si>
  <si>
    <r>
      <rPr>
        <i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>: measurements in principal plane =&gt; 2 azimuths: 0°, 180°</t>
    </r>
  </si>
  <si>
    <t>TNA analysis</t>
  </si>
  <si>
    <t>Nb geometries</t>
  </si>
  <si>
    <t xml:space="preserve"> * </t>
  </si>
  <si>
    <t xml:space="preserve">       20 grains deep for A &lt; 0.3</t>
  </si>
  <si>
    <t xml:space="preserve">        e_max: maximum angle of emergence</t>
  </si>
  <si>
    <r>
      <rPr>
        <b/>
        <sz val="11"/>
        <color theme="1"/>
        <rFont val="Calibri"/>
        <family val="2"/>
        <scheme val="minor"/>
      </rPr>
      <t>Thickness mini (d)</t>
    </r>
    <r>
      <rPr>
        <sz val="11"/>
        <color theme="1"/>
        <rFont val="Calibri"/>
        <family val="2"/>
        <scheme val="minor"/>
      </rPr>
      <t xml:space="preserve">: 100 grains deep for A &gt; 0.7 </t>
    </r>
  </si>
  <si>
    <r>
      <rPr>
        <b/>
        <sz val="11"/>
        <color theme="1"/>
        <rFont val="Calibri"/>
        <family val="2"/>
        <scheme val="minor"/>
      </rPr>
      <t>Diameter mini (D) (cm)</t>
    </r>
    <r>
      <rPr>
        <sz val="11"/>
        <color theme="1"/>
        <rFont val="Calibri"/>
        <family val="2"/>
        <scheme val="minor"/>
      </rPr>
      <t>: 2/cos(e_max) + d</t>
    </r>
  </si>
  <si>
    <t xml:space="preserve"> * please provide a typical spectrum for each type of material</t>
  </si>
  <si>
    <t xml:space="preserve">  </t>
  </si>
  <si>
    <t xml:space="preserve">* </t>
  </si>
  <si>
    <t xml:space="preserve">*  </t>
  </si>
  <si>
    <r>
      <t xml:space="preserve">* </t>
    </r>
    <r>
      <rPr>
        <b/>
        <sz val="11"/>
        <color rgb="FFFF0000"/>
        <rFont val="Calibri"/>
        <family val="2"/>
        <scheme val="minor"/>
      </rPr>
      <t/>
    </r>
  </si>
  <si>
    <r>
      <t xml:space="preserve"> * </t>
    </r>
    <r>
      <rPr>
        <sz val="11"/>
        <color rgb="FFFF0000"/>
        <rFont val="Calibri"/>
        <family val="2"/>
        <scheme val="minor"/>
      </rPr>
      <t/>
    </r>
  </si>
  <si>
    <t xml:space="preserve">       50 grains deep for 0.3 &lt; A &lt; 0.7</t>
  </si>
  <si>
    <t>depend on T mini, on</t>
  </si>
  <si>
    <t>T steps &amp; sample mass</t>
  </si>
  <si>
    <t>depend on sample</t>
  </si>
  <si>
    <t>before opening cell</t>
  </si>
  <si>
    <t>pumping time (min)</t>
  </si>
  <si>
    <t>cooling time (min)</t>
  </si>
  <si>
    <t>heating time (min)</t>
  </si>
  <si>
    <t>system warming time (min)</t>
  </si>
  <si>
    <t>CarboN-IR</t>
  </si>
  <si>
    <t>4.4 nm</t>
  </si>
  <si>
    <t>9.5</t>
  </si>
  <si>
    <t>3.8</t>
  </si>
  <si>
    <t>7.6</t>
  </si>
  <si>
    <t>15.5</t>
  </si>
  <si>
    <t>6.3</t>
  </si>
  <si>
    <t>12.7</t>
  </si>
  <si>
    <t>2.9 nm</t>
  </si>
  <si>
    <t>note: half these values for SHINE</t>
  </si>
  <si>
    <t xml:space="preserve"> 1.5, 1 or 0.6 ==&gt; see table</t>
  </si>
  <si>
    <t>Wavelength         range #1</t>
  </si>
  <si>
    <t xml:space="preserve">                                  range #2</t>
  </si>
  <si>
    <t>Fill only the blue boxes</t>
  </si>
  <si>
    <t>Results of calculation: in the orange boxes</t>
  </si>
  <si>
    <t>Cryogenic cell (1 option)</t>
  </si>
  <si>
    <t>CSS comments</t>
  </si>
  <si>
    <r>
      <rPr>
        <b/>
        <sz val="11"/>
        <color theme="1"/>
        <rFont val="Calibri"/>
        <family val="2"/>
        <scheme val="minor"/>
      </rPr>
      <t>Serac, CarboN-IR &amp; MIRAGE</t>
    </r>
    <r>
      <rPr>
        <sz val="11"/>
        <color theme="1"/>
        <rFont val="Calibri"/>
        <family val="2"/>
        <scheme val="minor"/>
      </rPr>
      <t>: limited angles, but mostly single geometry</t>
    </r>
  </si>
  <si>
    <r>
      <t xml:space="preserve">Serac </t>
    </r>
    <r>
      <rPr>
        <sz val="11"/>
        <color theme="1"/>
        <rFont val="Calibri"/>
        <family val="2"/>
        <scheme val="minor"/>
      </rPr>
      <t>or</t>
    </r>
    <r>
      <rPr>
        <b/>
        <sz val="11"/>
        <color theme="1"/>
        <rFont val="Calibri"/>
        <family val="2"/>
        <scheme val="minor"/>
      </rPr>
      <t xml:space="preserve"> Mirage</t>
    </r>
  </si>
  <si>
    <t>-</t>
  </si>
  <si>
    <t>choose one</t>
  </si>
  <si>
    <r>
      <rPr>
        <b/>
        <sz val="11"/>
        <color theme="1"/>
        <rFont val="Calibri"/>
        <family val="2"/>
        <scheme val="minor"/>
      </rPr>
      <t>Serac</t>
    </r>
    <r>
      <rPr>
        <sz val="11"/>
        <color theme="1"/>
        <rFont val="Calibri"/>
        <family val="2"/>
        <scheme val="minor"/>
      </rPr>
      <t>: -38°C to +80°C (235 to 350K) -</t>
    </r>
    <r>
      <rPr>
        <b/>
        <sz val="11"/>
        <color theme="1"/>
        <rFont val="Calibri"/>
        <family val="2"/>
        <scheme val="minor"/>
      </rPr>
      <t xml:space="preserve"> Mirage</t>
    </r>
    <r>
      <rPr>
        <sz val="11"/>
        <color theme="1"/>
        <rFont val="Calibri"/>
        <family val="2"/>
        <scheme val="minor"/>
      </rPr>
      <t>: 25°C to +250°C (298 to 323K)</t>
    </r>
  </si>
  <si>
    <r>
      <rPr>
        <b/>
        <sz val="11"/>
        <color theme="1"/>
        <rFont val="Calibri"/>
        <family val="2"/>
        <scheme val="minor"/>
      </rPr>
      <t>CarboN-IR</t>
    </r>
    <r>
      <rPr>
        <sz val="11"/>
        <color theme="1"/>
        <rFont val="Calibri"/>
        <family val="2"/>
        <scheme val="minor"/>
      </rPr>
      <t xml:space="preserve"> : -210°C to +27°C (63K to 300K) - </t>
    </r>
    <r>
      <rPr>
        <b/>
        <sz val="11"/>
        <color theme="1"/>
        <rFont val="Calibri"/>
        <family val="2"/>
        <scheme val="minor"/>
      </rPr>
      <t>Cold room</t>
    </r>
    <r>
      <rPr>
        <sz val="11"/>
        <color theme="1"/>
        <rFont val="Calibri"/>
        <family val="2"/>
        <scheme val="minor"/>
      </rPr>
      <t>: -20°C to 0°C</t>
    </r>
  </si>
  <si>
    <t>ex: 75K, 100K, 150K</t>
  </si>
  <si>
    <t>for 24h/day: if day&amp;night measurement possible</t>
  </si>
  <si>
    <t xml:space="preserve">for 24h/day: if day&amp;night measurement possible </t>
  </si>
  <si>
    <t>for 24h/day: if day&amp;night measurement possible (~24h per sample)</t>
  </si>
  <si>
    <t>including measurement of the reference surface (Spectralon+Infragold)</t>
  </si>
  <si>
    <t>for 10h/day: when mostly day measurement possible (&lt; 2 h per sample)</t>
  </si>
  <si>
    <t>Information: in pink boxes</t>
  </si>
  <si>
    <t>Dark orange boxes are reserved to TNA manager</t>
  </si>
  <si>
    <t>with different sampling</t>
  </si>
  <si>
    <t>SHINE</t>
  </si>
  <si>
    <t>SHADOWS</t>
  </si>
  <si>
    <t xml:space="preserve">Fill if you need 2 ranges </t>
  </si>
  <si>
    <t>list of angles (°)</t>
  </si>
  <si>
    <t xml:space="preserve">Measurement time Simulator of Spectro-Gonio Radiometers @ CSS / IPAG </t>
  </si>
  <si>
    <r>
      <t xml:space="preserve">WARNING: </t>
    </r>
    <r>
      <rPr>
        <b/>
        <sz val="11"/>
        <color theme="1"/>
        <rFont val="Calibri"/>
        <family val="2"/>
        <scheme val="minor"/>
      </rPr>
      <t>this simulator gives an estimation of the measurement time but did not take everything into account. It should be sent to and validated by the CSS managers: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0070C0"/>
        <rFont val="Calibri"/>
        <family val="2"/>
        <scheme val="minor"/>
      </rPr>
      <t>bernard.schmitt@univ-grenoble-alpes.fr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</si>
</sst>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866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ill="1" applyAlignment="1">
      <alignment horizontal="right"/>
    </xf>
    <xf numFmtId="0" fontId="0" fillId="2" borderId="0" xfId="0" applyFill="1" applyAlignment="1">
      <alignment horizontal="right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Font="1" applyAlignment="1"/>
    <xf numFmtId="0" fontId="2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4" fillId="0" borderId="0" xfId="0" applyFont="1"/>
    <xf numFmtId="0" fontId="0" fillId="0" borderId="0" xfId="0" applyFill="1"/>
    <xf numFmtId="0" fontId="0" fillId="0" borderId="0" xfId="0" applyFont="1" applyAlignment="1">
      <alignment horizontal="right" inden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49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  <xf numFmtId="164" fontId="0" fillId="3" borderId="0" xfId="0" applyNumberFormat="1" applyFill="1"/>
    <xf numFmtId="0" fontId="0" fillId="5" borderId="0" xfId="0" applyFill="1" applyAlignment="1">
      <alignment horizontal="right"/>
    </xf>
    <xf numFmtId="2" fontId="0" fillId="0" borderId="0" xfId="0" applyNumberFormat="1" applyFill="1"/>
    <xf numFmtId="2" fontId="0" fillId="3" borderId="0" xfId="0" applyNumberFormat="1" applyFill="1"/>
    <xf numFmtId="0" fontId="1" fillId="0" borderId="0" xfId="0" applyFont="1"/>
    <xf numFmtId="0" fontId="0" fillId="0" borderId="0" xfId="0" applyFill="1" applyAlignment="1">
      <alignment horizontal="center"/>
    </xf>
    <xf numFmtId="1" fontId="0" fillId="3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2" fillId="5" borderId="0" xfId="0" applyFont="1" applyFill="1"/>
    <xf numFmtId="0" fontId="2" fillId="5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0" fillId="0" borderId="0" xfId="0" applyAlignment="1">
      <alignment vertical="top"/>
    </xf>
    <xf numFmtId="0" fontId="2" fillId="2" borderId="0" xfId="0" applyFont="1" applyFill="1" applyAlignment="1">
      <alignment horizontal="center"/>
    </xf>
    <xf numFmtId="0" fontId="5" fillId="2" borderId="0" xfId="0" applyFont="1" applyFill="1"/>
    <xf numFmtId="1" fontId="2" fillId="3" borderId="0" xfId="0" applyNumberFormat="1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/>
    <xf numFmtId="0" fontId="0" fillId="6" borderId="0" xfId="0" applyFill="1"/>
    <xf numFmtId="49" fontId="0" fillId="2" borderId="2" xfId="0" applyNumberFormat="1" applyFill="1" applyBorder="1" applyAlignment="1">
      <alignment horizontal="center"/>
    </xf>
    <xf numFmtId="49" fontId="0" fillId="2" borderId="2" xfId="0" applyNumberFormat="1" applyFill="1" applyBorder="1"/>
    <xf numFmtId="49" fontId="0" fillId="2" borderId="3" xfId="0" applyNumberFormat="1" applyFill="1" applyBorder="1"/>
    <xf numFmtId="49" fontId="2" fillId="2" borderId="1" xfId="0" applyNumberFormat="1" applyFont="1" applyFill="1" applyBorder="1" applyAlignment="1">
      <alignment horizontal="left"/>
    </xf>
    <xf numFmtId="0" fontId="2" fillId="2" borderId="0" xfId="0" applyFont="1" applyFill="1" applyAlignment="1">
      <alignment horizontal="right"/>
    </xf>
    <xf numFmtId="0" fontId="2" fillId="4" borderId="0" xfId="0" applyFont="1" applyFill="1" applyAlignment="1">
      <alignment horizontal="right"/>
    </xf>
    <xf numFmtId="0" fontId="0" fillId="6" borderId="0" xfId="0" applyFill="1" applyAlignment="1">
      <alignment horizontal="center"/>
    </xf>
    <xf numFmtId="49" fontId="0" fillId="0" borderId="0" xfId="0" applyNumberFormat="1"/>
    <xf numFmtId="49" fontId="0" fillId="7" borderId="0" xfId="0" applyNumberFormat="1" applyFill="1" applyAlignment="1">
      <alignment horizontal="center"/>
    </xf>
    <xf numFmtId="0" fontId="0" fillId="7" borderId="0" xfId="0" applyFill="1"/>
    <xf numFmtId="49" fontId="0" fillId="0" borderId="0" xfId="0" applyNumberFormat="1" applyFill="1" applyBorder="1"/>
    <xf numFmtId="0" fontId="6" fillId="2" borderId="0" xfId="0" applyFont="1" applyFill="1" applyAlignment="1">
      <alignment horizontal="left"/>
    </xf>
    <xf numFmtId="0" fontId="2" fillId="7" borderId="0" xfId="0" applyFont="1" applyFill="1" applyAlignment="1">
      <alignment horizontal="center"/>
    </xf>
    <xf numFmtId="49" fontId="2" fillId="7" borderId="0" xfId="0" applyNumberFormat="1" applyFont="1" applyFill="1" applyAlignment="1">
      <alignment horizontal="center"/>
    </xf>
    <xf numFmtId="49" fontId="0" fillId="7" borderId="0" xfId="0" applyNumberFormat="1" applyFill="1"/>
    <xf numFmtId="49" fontId="5" fillId="7" borderId="0" xfId="0" applyNumberFormat="1" applyFont="1" applyFill="1" applyAlignment="1">
      <alignment horizontal="center"/>
    </xf>
    <xf numFmtId="164" fontId="2" fillId="3" borderId="0" xfId="0" applyNumberFormat="1" applyFont="1" applyFill="1" applyAlignment="1">
      <alignment horizontal="center"/>
    </xf>
    <xf numFmtId="0" fontId="0" fillId="7" borderId="0" xfId="0" applyFill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Fill="1" applyAlignment="1">
      <alignment horizontal="center"/>
    </xf>
    <xf numFmtId="49" fontId="2" fillId="2" borderId="0" xfId="0" applyNumberFormat="1" applyFont="1" applyFill="1" applyAlignment="1">
      <alignment horizontal="center"/>
    </xf>
    <xf numFmtId="0" fontId="0" fillId="7" borderId="0" xfId="0" applyFill="1" applyAlignment="1">
      <alignment horizontal="left"/>
    </xf>
    <xf numFmtId="49" fontId="5" fillId="7" borderId="0" xfId="0" applyNumberFormat="1" applyFont="1" applyFill="1" applyAlignment="1">
      <alignment horizontal="left"/>
    </xf>
    <xf numFmtId="0" fontId="1" fillId="7" borderId="0" xfId="0" applyFont="1" applyFill="1" applyAlignment="1">
      <alignment horizontal="center"/>
    </xf>
    <xf numFmtId="0" fontId="7" fillId="4" borderId="0" xfId="0" applyFont="1" applyFill="1"/>
    <xf numFmtId="0" fontId="0" fillId="4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8" fillId="3" borderId="0" xfId="0" applyFont="1" applyFill="1"/>
    <xf numFmtId="49" fontId="0" fillId="4" borderId="0" xfId="0" applyNumberFormat="1" applyFill="1" applyAlignment="1">
      <alignment horizontal="center"/>
    </xf>
    <xf numFmtId="49" fontId="5" fillId="7" borderId="14" xfId="0" applyNumberFormat="1" applyFont="1" applyFill="1" applyBorder="1" applyAlignment="1">
      <alignment horizontal="left"/>
    </xf>
    <xf numFmtId="49" fontId="5" fillId="7" borderId="15" xfId="0" applyNumberFormat="1" applyFont="1" applyFill="1" applyBorder="1" applyAlignment="1">
      <alignment horizontal="left"/>
    </xf>
    <xf numFmtId="49" fontId="5" fillId="7" borderId="16" xfId="0" applyNumberFormat="1" applyFont="1" applyFill="1" applyBorder="1" applyAlignment="1">
      <alignment horizontal="left"/>
    </xf>
    <xf numFmtId="49" fontId="0" fillId="2" borderId="4" xfId="0" applyNumberFormat="1" applyFill="1" applyBorder="1" applyAlignment="1">
      <alignment horizontal="left"/>
    </xf>
    <xf numFmtId="49" fontId="0" fillId="2" borderId="0" xfId="0" applyNumberFormat="1" applyFill="1" applyBorder="1" applyAlignment="1">
      <alignment horizontal="left"/>
    </xf>
    <xf numFmtId="49" fontId="0" fillId="2" borderId="5" xfId="0" applyNumberFormat="1" applyFill="1" applyBorder="1" applyAlignment="1">
      <alignment horizontal="left"/>
    </xf>
    <xf numFmtId="49" fontId="0" fillId="2" borderId="6" xfId="0" applyNumberForma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0" fillId="2" borderId="8" xfId="0" applyNumberFormat="1" applyFill="1" applyBorder="1" applyAlignment="1">
      <alignment horizontal="left"/>
    </xf>
    <xf numFmtId="49" fontId="0" fillId="7" borderId="12" xfId="0" applyNumberFormat="1" applyFill="1" applyBorder="1" applyAlignment="1">
      <alignment horizontal="left"/>
    </xf>
    <xf numFmtId="49" fontId="0" fillId="7" borderId="0" xfId="0" applyNumberFormat="1" applyFill="1" applyBorder="1" applyAlignment="1">
      <alignment horizontal="left"/>
    </xf>
    <xf numFmtId="49" fontId="0" fillId="7" borderId="13" xfId="0" applyNumberFormat="1" applyFill="1" applyBorder="1" applyAlignment="1">
      <alignment horizontal="left"/>
    </xf>
    <xf numFmtId="49" fontId="2" fillId="7" borderId="9" xfId="0" applyNumberFormat="1" applyFont="1" applyFill="1" applyBorder="1" applyAlignment="1">
      <alignment horizontal="left"/>
    </xf>
    <xf numFmtId="49" fontId="2" fillId="7" borderId="10" xfId="0" applyNumberFormat="1" applyFont="1" applyFill="1" applyBorder="1" applyAlignment="1">
      <alignment horizontal="left"/>
    </xf>
    <xf numFmtId="49" fontId="2" fillId="7" borderId="11" xfId="0" applyNumberFormat="1" applyFont="1" applyFill="1" applyBorder="1" applyAlignment="1">
      <alignment horizontal="left"/>
    </xf>
    <xf numFmtId="0" fontId="0" fillId="7" borderId="12" xfId="0" applyFill="1" applyBorder="1"/>
    <xf numFmtId="0" fontId="0" fillId="7" borderId="0" xfId="0" applyFill="1" applyBorder="1"/>
    <xf numFmtId="0" fontId="0" fillId="7" borderId="13" xfId="0" applyFill="1" applyBorder="1"/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right"/>
    </xf>
    <xf numFmtId="2" fontId="2" fillId="3" borderId="0" xfId="0" applyNumberFormat="1" applyFont="1" applyFill="1"/>
    <xf numFmtId="0" fontId="2" fillId="0" borderId="0" xfId="0" applyFont="1" applyFill="1" applyAlignment="1">
      <alignment horizontal="center"/>
    </xf>
    <xf numFmtId="1" fontId="2" fillId="2" borderId="0" xfId="0" applyNumberFormat="1" applyFont="1" applyFill="1" applyAlignment="1">
      <alignment horizontal="right"/>
    </xf>
    <xf numFmtId="0" fontId="5" fillId="0" borderId="0" xfId="0" applyFont="1" applyFill="1"/>
    <xf numFmtId="0" fontId="8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86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3"/>
  <sheetViews>
    <sheetView tabSelected="1" workbookViewId="0">
      <selection activeCell="A6" sqref="A6"/>
    </sheetView>
  </sheetViews>
  <sheetFormatPr baseColWidth="10" defaultRowHeight="15" x14ac:dyDescent="0.25"/>
  <cols>
    <col min="1" max="1" width="23.42578125" customWidth="1"/>
    <col min="2" max="2" width="20.42578125" customWidth="1"/>
    <col min="3" max="3" width="20" customWidth="1"/>
    <col min="4" max="4" width="28.85546875" customWidth="1"/>
    <col min="5" max="5" width="20.7109375" customWidth="1"/>
    <col min="6" max="6" width="26.42578125" customWidth="1"/>
    <col min="7" max="7" width="29.85546875" style="24" customWidth="1"/>
    <col min="8" max="8" width="23.5703125" customWidth="1"/>
    <col min="9" max="9" width="13.85546875" customWidth="1"/>
  </cols>
  <sheetData>
    <row r="1" spans="1:12" ht="23.25" x14ac:dyDescent="0.35">
      <c r="A1" s="11" t="s">
        <v>116</v>
      </c>
    </row>
    <row r="3" spans="1:12" x14ac:dyDescent="0.25">
      <c r="A3" s="33" t="s">
        <v>93</v>
      </c>
      <c r="B3" s="65" t="s">
        <v>94</v>
      </c>
      <c r="C3" s="6"/>
      <c r="D3" s="7" t="s">
        <v>109</v>
      </c>
      <c r="E3" s="47" t="s">
        <v>110</v>
      </c>
      <c r="F3" s="47"/>
    </row>
    <row r="4" spans="1:12" s="12" customFormat="1" x14ac:dyDescent="0.25">
      <c r="A4" s="90"/>
      <c r="B4" s="91"/>
      <c r="G4" s="24"/>
    </row>
    <row r="5" spans="1:12" s="12" customFormat="1" x14ac:dyDescent="0.25">
      <c r="A5" s="90" t="s">
        <v>117</v>
      </c>
      <c r="B5" s="91"/>
      <c r="G5" s="24"/>
    </row>
    <row r="7" spans="1:12" s="1" customFormat="1" ht="18.75" x14ac:dyDescent="0.3">
      <c r="A7" s="2" t="s">
        <v>5</v>
      </c>
      <c r="B7" s="14" t="s">
        <v>49</v>
      </c>
      <c r="C7" s="14" t="s">
        <v>48</v>
      </c>
      <c r="D7" s="14" t="s">
        <v>47</v>
      </c>
      <c r="E7" s="14" t="s">
        <v>46</v>
      </c>
      <c r="F7" s="18" t="s">
        <v>28</v>
      </c>
      <c r="G7" s="1" t="s">
        <v>58</v>
      </c>
    </row>
    <row r="8" spans="1:12" x14ac:dyDescent="0.25">
      <c r="A8" s="9" t="s">
        <v>14</v>
      </c>
      <c r="B8" s="5"/>
      <c r="C8" s="27"/>
      <c r="D8" s="27"/>
      <c r="E8" s="27"/>
      <c r="F8" s="35"/>
      <c r="G8" s="59"/>
      <c r="H8" s="7" t="s">
        <v>63</v>
      </c>
      <c r="I8" s="7"/>
      <c r="J8" s="7"/>
      <c r="K8" s="7"/>
      <c r="L8" s="7"/>
    </row>
    <row r="9" spans="1:12" x14ac:dyDescent="0.25">
      <c r="A9" s="9" t="s">
        <v>15</v>
      </c>
      <c r="B9" s="5"/>
      <c r="C9" s="27"/>
      <c r="D9" s="27"/>
      <c r="E9" s="27"/>
      <c r="F9" s="35"/>
      <c r="G9" s="59"/>
      <c r="H9" s="7" t="s">
        <v>71</v>
      </c>
      <c r="I9" s="7"/>
      <c r="J9" s="7"/>
      <c r="K9" s="7"/>
      <c r="L9" s="7"/>
    </row>
    <row r="10" spans="1:12" x14ac:dyDescent="0.25">
      <c r="A10" s="9" t="s">
        <v>16</v>
      </c>
      <c r="B10" s="5"/>
      <c r="C10" s="27"/>
      <c r="D10" s="27"/>
      <c r="E10" s="27"/>
      <c r="F10" s="35"/>
      <c r="G10" s="59"/>
      <c r="H10" s="7" t="s">
        <v>61</v>
      </c>
      <c r="I10" s="7"/>
      <c r="J10" s="7"/>
      <c r="K10" s="7"/>
      <c r="L10" s="7"/>
    </row>
    <row r="11" spans="1:12" x14ac:dyDescent="0.25">
      <c r="A11" s="9" t="s">
        <v>17</v>
      </c>
      <c r="B11" s="5"/>
      <c r="C11" s="27"/>
      <c r="D11" s="27"/>
      <c r="E11" s="27"/>
      <c r="F11" s="35"/>
      <c r="G11" s="59"/>
      <c r="H11" s="7" t="s">
        <v>64</v>
      </c>
      <c r="I11" s="7"/>
      <c r="J11" s="7"/>
      <c r="K11" s="7"/>
      <c r="L11" s="7"/>
    </row>
    <row r="12" spans="1:12" x14ac:dyDescent="0.25">
      <c r="A12" s="9" t="s">
        <v>18</v>
      </c>
      <c r="B12" s="5" t="s">
        <v>10</v>
      </c>
      <c r="C12" s="27"/>
      <c r="D12" s="27"/>
      <c r="E12" s="27"/>
      <c r="F12" s="35"/>
      <c r="G12" s="55"/>
      <c r="H12" s="7" t="s">
        <v>62</v>
      </c>
      <c r="I12" s="7"/>
      <c r="J12" s="7"/>
      <c r="K12" s="7"/>
      <c r="L12" s="7"/>
    </row>
    <row r="13" spans="1:12" x14ac:dyDescent="0.25">
      <c r="A13" s="9" t="s">
        <v>19</v>
      </c>
      <c r="B13" s="5"/>
      <c r="C13" s="36"/>
      <c r="D13" s="5"/>
      <c r="E13" s="5"/>
      <c r="F13" s="35"/>
      <c r="G13" s="55"/>
      <c r="H13" s="7" t="s">
        <v>10</v>
      </c>
      <c r="I13" s="7"/>
      <c r="J13" s="7"/>
      <c r="K13" s="7"/>
      <c r="L13" s="7"/>
    </row>
    <row r="14" spans="1:12" x14ac:dyDescent="0.25">
      <c r="A14" s="9" t="s">
        <v>20</v>
      </c>
      <c r="B14" s="5"/>
      <c r="C14" s="36"/>
      <c r="D14" s="5"/>
      <c r="E14" s="5"/>
      <c r="F14" s="35"/>
      <c r="G14" s="55"/>
      <c r="H14" s="7"/>
      <c r="I14" s="7"/>
      <c r="J14" s="7"/>
      <c r="K14" s="7"/>
      <c r="L14" s="7"/>
    </row>
    <row r="15" spans="1:12" x14ac:dyDescent="0.25">
      <c r="B15" s="49" t="s">
        <v>21</v>
      </c>
      <c r="C15" s="3"/>
      <c r="D15" s="12"/>
      <c r="E15" s="12"/>
      <c r="F15" s="12"/>
    </row>
    <row r="16" spans="1:12" x14ac:dyDescent="0.25">
      <c r="A16" s="10"/>
      <c r="B16" s="12"/>
      <c r="C16" s="3"/>
      <c r="D16" s="12"/>
      <c r="E16" s="12"/>
      <c r="F16" s="12"/>
    </row>
    <row r="17" spans="1:14" x14ac:dyDescent="0.25">
      <c r="A17" s="10"/>
      <c r="B17" s="88" t="s">
        <v>112</v>
      </c>
      <c r="C17" s="88" t="s">
        <v>113</v>
      </c>
      <c r="D17" s="12"/>
      <c r="E17" s="12"/>
      <c r="F17" s="12"/>
    </row>
    <row r="18" spans="1:14" x14ac:dyDescent="0.25">
      <c r="A18" s="13" t="s">
        <v>13</v>
      </c>
      <c r="B18" s="32">
        <v>1</v>
      </c>
      <c r="C18" s="32">
        <v>0</v>
      </c>
      <c r="D18" s="12"/>
      <c r="E18" s="12"/>
      <c r="F18" s="12"/>
    </row>
    <row r="19" spans="1:14" x14ac:dyDescent="0.25">
      <c r="A19" s="1" t="s">
        <v>0</v>
      </c>
      <c r="E19" s="1" t="s">
        <v>58</v>
      </c>
      <c r="F19" s="1" t="s">
        <v>28</v>
      </c>
      <c r="G19" s="1" t="s">
        <v>58</v>
      </c>
      <c r="H19" s="1" t="s">
        <v>56</v>
      </c>
    </row>
    <row r="20" spans="1:14" x14ac:dyDescent="0.25">
      <c r="A20" t="s">
        <v>91</v>
      </c>
      <c r="B20" t="s">
        <v>1</v>
      </c>
      <c r="C20" s="42">
        <v>0</v>
      </c>
      <c r="E20" s="46"/>
      <c r="F20" s="5"/>
      <c r="G20" s="55"/>
      <c r="H20" s="7" t="s">
        <v>45</v>
      </c>
      <c r="I20" s="7"/>
      <c r="J20" s="7"/>
      <c r="K20" s="7"/>
      <c r="L20" s="7"/>
    </row>
    <row r="21" spans="1:14" x14ac:dyDescent="0.25">
      <c r="B21" t="s">
        <v>2</v>
      </c>
      <c r="C21" s="42">
        <v>0</v>
      </c>
      <c r="E21" s="46"/>
      <c r="F21" s="5"/>
      <c r="G21" s="59"/>
      <c r="L21" s="15"/>
      <c r="M21" s="15"/>
    </row>
    <row r="22" spans="1:14" x14ac:dyDescent="0.25">
      <c r="B22" t="s">
        <v>3</v>
      </c>
      <c r="C22" s="42">
        <v>1</v>
      </c>
      <c r="E22" s="46"/>
      <c r="F22" s="5"/>
      <c r="G22" s="55"/>
      <c r="H22" s="43" t="s">
        <v>51</v>
      </c>
      <c r="J22" s="9"/>
      <c r="K22" s="15"/>
      <c r="L22" s="15"/>
      <c r="M22" s="15"/>
    </row>
    <row r="23" spans="1:14" x14ac:dyDescent="0.25">
      <c r="A23" t="s">
        <v>92</v>
      </c>
      <c r="B23" t="s">
        <v>1</v>
      </c>
      <c r="C23" s="86">
        <v>0</v>
      </c>
      <c r="D23" s="85" t="s">
        <v>114</v>
      </c>
      <c r="E23" s="46"/>
      <c r="F23" s="5"/>
      <c r="G23" s="55"/>
      <c r="H23" s="62" t="s">
        <v>43</v>
      </c>
      <c r="I23" s="44">
        <v>1.5</v>
      </c>
      <c r="J23" s="44">
        <v>1</v>
      </c>
      <c r="K23" s="44">
        <v>0.6</v>
      </c>
      <c r="L23" s="15"/>
    </row>
    <row r="24" spans="1:14" x14ac:dyDescent="0.25">
      <c r="B24" t="s">
        <v>2</v>
      </c>
      <c r="C24" s="42">
        <v>0</v>
      </c>
      <c r="D24" s="85" t="s">
        <v>111</v>
      </c>
      <c r="E24" s="46"/>
      <c r="F24" s="5"/>
      <c r="G24" s="59"/>
      <c r="H24" s="37" t="s">
        <v>27</v>
      </c>
      <c r="I24" s="16" t="s">
        <v>81</v>
      </c>
      <c r="J24" s="16" t="s">
        <v>88</v>
      </c>
      <c r="K24" s="16" t="s">
        <v>44</v>
      </c>
      <c r="L24" s="64" t="s">
        <v>89</v>
      </c>
      <c r="M24" s="15"/>
    </row>
    <row r="25" spans="1:14" x14ac:dyDescent="0.25">
      <c r="B25" t="s">
        <v>3</v>
      </c>
      <c r="C25" s="89">
        <v>1</v>
      </c>
      <c r="E25" s="46"/>
      <c r="F25" s="5"/>
      <c r="G25" s="55"/>
      <c r="H25" s="37" t="s">
        <v>24</v>
      </c>
      <c r="I25" s="16" t="s">
        <v>82</v>
      </c>
      <c r="J25" s="16" t="s">
        <v>86</v>
      </c>
      <c r="K25" s="16" t="s">
        <v>83</v>
      </c>
      <c r="M25" s="15"/>
    </row>
    <row r="26" spans="1:14" x14ac:dyDescent="0.25">
      <c r="B26" s="28" t="s">
        <v>33</v>
      </c>
      <c r="C26" s="6">
        <f>(C21-C20)/C22+1+(C24-C23)/C25+1</f>
        <v>2</v>
      </c>
      <c r="E26" s="46"/>
      <c r="F26" s="12"/>
      <c r="H26" s="37" t="s">
        <v>25</v>
      </c>
      <c r="I26" s="16">
        <v>19</v>
      </c>
      <c r="J26" s="16" t="s">
        <v>87</v>
      </c>
      <c r="K26" s="16" t="s">
        <v>84</v>
      </c>
      <c r="M26" s="15"/>
      <c r="N26" s="23"/>
    </row>
    <row r="27" spans="1:14" x14ac:dyDescent="0.25">
      <c r="A27" t="s">
        <v>22</v>
      </c>
      <c r="B27" t="s">
        <v>23</v>
      </c>
      <c r="C27" s="5">
        <v>1.5</v>
      </c>
      <c r="D27" s="15" t="s">
        <v>90</v>
      </c>
      <c r="E27" s="46" t="s">
        <v>10</v>
      </c>
      <c r="F27" s="5" t="s">
        <v>10</v>
      </c>
      <c r="G27" s="55" t="s">
        <v>10</v>
      </c>
      <c r="H27" s="37" t="s">
        <v>26</v>
      </c>
      <c r="I27" s="16">
        <v>39</v>
      </c>
      <c r="J27" s="16">
        <v>26</v>
      </c>
      <c r="K27" s="16" t="s">
        <v>85</v>
      </c>
      <c r="L27" s="12"/>
      <c r="N27" s="23"/>
    </row>
    <row r="28" spans="1:14" x14ac:dyDescent="0.25">
      <c r="B28" s="28" t="s">
        <v>29</v>
      </c>
      <c r="C28" s="19">
        <f>((C26*13.7)*B18+(C26*12.5)*C18)/60</f>
        <v>0.45666666666666667</v>
      </c>
      <c r="D28" s="17" t="s">
        <v>10</v>
      </c>
      <c r="E28" s="46"/>
    </row>
    <row r="29" spans="1:14" x14ac:dyDescent="0.25">
      <c r="B29" s="29" t="s">
        <v>30</v>
      </c>
      <c r="C29" s="87">
        <f>C28/60</f>
        <v>7.611111111111111E-3</v>
      </c>
      <c r="E29" s="46" t="s">
        <v>10</v>
      </c>
    </row>
    <row r="30" spans="1:14" s="12" customFormat="1" x14ac:dyDescent="0.25">
      <c r="B30" s="30"/>
      <c r="C30" s="21"/>
      <c r="G30" s="24"/>
    </row>
    <row r="31" spans="1:14" x14ac:dyDescent="0.25">
      <c r="A31" s="1" t="s">
        <v>4</v>
      </c>
      <c r="C31" t="s">
        <v>10</v>
      </c>
      <c r="D31" s="14" t="s">
        <v>115</v>
      </c>
      <c r="I31" s="12"/>
      <c r="J31" s="12"/>
      <c r="K31" s="12"/>
      <c r="L31" s="12"/>
    </row>
    <row r="32" spans="1:14" x14ac:dyDescent="0.25">
      <c r="A32" t="s">
        <v>7</v>
      </c>
      <c r="B32" t="s">
        <v>6</v>
      </c>
      <c r="C32" s="42">
        <v>0</v>
      </c>
      <c r="D32" s="4"/>
      <c r="E32" s="46"/>
      <c r="F32" s="5"/>
      <c r="G32" s="61"/>
      <c r="H32" s="7" t="s">
        <v>52</v>
      </c>
      <c r="I32" s="7"/>
      <c r="J32" s="7"/>
      <c r="K32" s="7"/>
      <c r="L32" s="7"/>
    </row>
    <row r="33" spans="1:12" x14ac:dyDescent="0.25">
      <c r="A33" t="s">
        <v>8</v>
      </c>
      <c r="B33" t="s">
        <v>6</v>
      </c>
      <c r="C33" s="42">
        <v>0</v>
      </c>
      <c r="D33" s="4"/>
      <c r="E33" s="46"/>
      <c r="F33" s="5"/>
      <c r="G33" s="55"/>
      <c r="H33" s="7" t="s">
        <v>97</v>
      </c>
      <c r="I33" s="7"/>
      <c r="J33" s="7"/>
      <c r="K33" s="7"/>
      <c r="L33" s="7"/>
    </row>
    <row r="34" spans="1:12" x14ac:dyDescent="0.25">
      <c r="A34" t="s">
        <v>9</v>
      </c>
      <c r="B34" t="s">
        <v>6</v>
      </c>
      <c r="C34" s="42">
        <v>0</v>
      </c>
      <c r="D34" s="4"/>
      <c r="E34" s="46"/>
      <c r="F34" s="5"/>
      <c r="G34" s="55"/>
      <c r="H34" s="7" t="s">
        <v>57</v>
      </c>
      <c r="I34" s="7"/>
      <c r="J34" s="7"/>
      <c r="K34" s="7"/>
      <c r="L34" s="7"/>
    </row>
    <row r="35" spans="1:12" x14ac:dyDescent="0.25">
      <c r="B35" s="28" t="s">
        <v>59</v>
      </c>
      <c r="C35" s="6">
        <f>C32*C33*C34</f>
        <v>0</v>
      </c>
      <c r="E35" s="46"/>
      <c r="H35" s="7"/>
      <c r="I35" s="7"/>
      <c r="J35" s="7"/>
      <c r="K35" s="7"/>
      <c r="L35" s="7"/>
    </row>
    <row r="36" spans="1:12" x14ac:dyDescent="0.25">
      <c r="B36" s="28" t="s">
        <v>37</v>
      </c>
      <c r="C36" s="19">
        <f>C35*(C28+0.8)</f>
        <v>0</v>
      </c>
      <c r="E36" s="46"/>
      <c r="H36" s="7" t="s">
        <v>38</v>
      </c>
      <c r="I36" s="7"/>
      <c r="J36" s="7"/>
      <c r="K36" s="7"/>
      <c r="L36" s="7"/>
    </row>
    <row r="37" spans="1:12" x14ac:dyDescent="0.25">
      <c r="B37" s="29" t="s">
        <v>32</v>
      </c>
      <c r="C37" s="87">
        <f>C36/60</f>
        <v>0</v>
      </c>
      <c r="E37" s="46"/>
      <c r="H37" s="7"/>
      <c r="I37" s="7"/>
      <c r="J37" s="7"/>
      <c r="K37" s="7"/>
      <c r="L37" s="7"/>
    </row>
    <row r="38" spans="1:12" x14ac:dyDescent="0.25">
      <c r="B38" s="20" t="s">
        <v>31</v>
      </c>
      <c r="C38" s="22">
        <f>C37/24</f>
        <v>0</v>
      </c>
      <c r="E38" s="46"/>
      <c r="F38" s="5" t="s">
        <v>10</v>
      </c>
      <c r="G38" s="55" t="s">
        <v>10</v>
      </c>
      <c r="H38" s="7" t="s">
        <v>104</v>
      </c>
      <c r="I38" s="7"/>
      <c r="J38" s="7"/>
      <c r="K38" s="7"/>
      <c r="L38" s="7"/>
    </row>
    <row r="39" spans="1:12" x14ac:dyDescent="0.25">
      <c r="H39" s="7"/>
      <c r="I39" s="7"/>
      <c r="J39" s="7"/>
      <c r="K39" s="7"/>
      <c r="L39" s="7"/>
    </row>
    <row r="40" spans="1:12" x14ac:dyDescent="0.25">
      <c r="A40" s="1" t="s">
        <v>95</v>
      </c>
      <c r="B40" s="14" t="s">
        <v>12</v>
      </c>
      <c r="C40" s="14" t="s">
        <v>98</v>
      </c>
      <c r="D40" s="14" t="s">
        <v>80</v>
      </c>
      <c r="E40" s="50" t="s">
        <v>96</v>
      </c>
      <c r="H40" s="7" t="s">
        <v>53</v>
      </c>
      <c r="I40" s="7"/>
      <c r="J40" s="7"/>
      <c r="K40" s="7"/>
      <c r="L40" s="7"/>
    </row>
    <row r="41" spans="1:12" x14ac:dyDescent="0.25">
      <c r="A41" s="13" t="s">
        <v>13</v>
      </c>
      <c r="B41" s="32">
        <v>0</v>
      </c>
      <c r="C41" s="32">
        <v>0</v>
      </c>
      <c r="D41" s="32">
        <v>0</v>
      </c>
      <c r="E41" s="46" t="s">
        <v>100</v>
      </c>
      <c r="F41" s="5"/>
      <c r="G41" s="55"/>
      <c r="H41" s="7" t="s">
        <v>101</v>
      </c>
      <c r="I41" s="7"/>
      <c r="J41" s="7"/>
      <c r="K41" s="7"/>
      <c r="L41" s="7"/>
    </row>
    <row r="42" spans="1:12" x14ac:dyDescent="0.25">
      <c r="A42" s="8" t="s">
        <v>34</v>
      </c>
      <c r="B42" s="16">
        <v>1</v>
      </c>
      <c r="C42" s="32">
        <v>1</v>
      </c>
      <c r="D42" s="32">
        <v>1</v>
      </c>
      <c r="E42" s="46"/>
      <c r="F42" s="5"/>
      <c r="G42" s="55"/>
      <c r="H42" s="7" t="s">
        <v>102</v>
      </c>
      <c r="I42" s="7"/>
      <c r="J42" s="7"/>
      <c r="K42" s="7"/>
      <c r="L42" s="7"/>
    </row>
    <row r="43" spans="1:12" x14ac:dyDescent="0.25">
      <c r="A43" s="8" t="s">
        <v>39</v>
      </c>
      <c r="B43" s="58" t="s">
        <v>66</v>
      </c>
      <c r="C43" s="58"/>
      <c r="D43" s="58" t="s">
        <v>10</v>
      </c>
      <c r="E43" s="46" t="s">
        <v>103</v>
      </c>
      <c r="F43" s="5"/>
      <c r="G43" s="55"/>
      <c r="H43" s="7" t="s">
        <v>40</v>
      </c>
      <c r="I43" s="7"/>
      <c r="J43" s="7"/>
      <c r="K43" s="7"/>
      <c r="L43" s="7"/>
    </row>
    <row r="44" spans="1:12" x14ac:dyDescent="0.25">
      <c r="A44" t="s">
        <v>11</v>
      </c>
      <c r="B44" s="16">
        <v>15</v>
      </c>
      <c r="C44" s="16">
        <v>30</v>
      </c>
      <c r="D44" s="16">
        <v>60</v>
      </c>
      <c r="E44" s="46" t="s">
        <v>74</v>
      </c>
      <c r="H44" s="7" t="s">
        <v>41</v>
      </c>
      <c r="I44" s="7"/>
      <c r="J44" s="7"/>
      <c r="K44" s="7"/>
      <c r="L44" s="7"/>
    </row>
    <row r="45" spans="1:12" x14ac:dyDescent="0.25">
      <c r="A45" s="31" t="s">
        <v>76</v>
      </c>
      <c r="B45" s="66" t="s">
        <v>99</v>
      </c>
      <c r="C45" s="16">
        <v>30</v>
      </c>
      <c r="D45" s="16">
        <v>60</v>
      </c>
      <c r="E45" s="46" t="s">
        <v>74</v>
      </c>
      <c r="H45" s="7" t="s">
        <v>41</v>
      </c>
      <c r="I45" s="7"/>
      <c r="J45" s="7"/>
      <c r="K45" s="7"/>
      <c r="L45" s="7"/>
    </row>
    <row r="46" spans="1:12" x14ac:dyDescent="0.25">
      <c r="A46" t="s">
        <v>77</v>
      </c>
      <c r="B46" s="16">
        <v>15</v>
      </c>
      <c r="C46" s="16">
        <v>30</v>
      </c>
      <c r="D46" s="63">
        <v>150</v>
      </c>
      <c r="E46" s="46" t="s">
        <v>72</v>
      </c>
      <c r="H46" s="7" t="s">
        <v>54</v>
      </c>
      <c r="I46" s="7"/>
      <c r="J46" s="7"/>
      <c r="K46" s="7"/>
      <c r="L46" s="7"/>
    </row>
    <row r="47" spans="1:12" x14ac:dyDescent="0.25">
      <c r="A47" t="s">
        <v>78</v>
      </c>
      <c r="B47" s="16">
        <v>0</v>
      </c>
      <c r="C47" s="16">
        <v>15</v>
      </c>
      <c r="D47" s="63">
        <v>150</v>
      </c>
      <c r="E47" s="46" t="s">
        <v>73</v>
      </c>
      <c r="H47" s="7" t="s">
        <v>55</v>
      </c>
      <c r="I47" s="7"/>
      <c r="J47" s="7"/>
      <c r="K47" s="7"/>
      <c r="L47" s="7"/>
    </row>
    <row r="48" spans="1:12" x14ac:dyDescent="0.25">
      <c r="A48" t="s">
        <v>79</v>
      </c>
      <c r="B48" s="66" t="s">
        <v>99</v>
      </c>
      <c r="C48" s="16">
        <v>30</v>
      </c>
      <c r="D48" s="63">
        <v>180</v>
      </c>
      <c r="E48" s="46" t="s">
        <v>75</v>
      </c>
      <c r="H48" s="7" t="s">
        <v>55</v>
      </c>
      <c r="I48" s="7"/>
      <c r="J48" s="7"/>
      <c r="K48" s="7"/>
      <c r="L48" s="7"/>
    </row>
    <row r="49" spans="1:12" x14ac:dyDescent="0.25">
      <c r="A49" s="28" t="s">
        <v>36</v>
      </c>
      <c r="B49" s="25">
        <f>(C36+B46+B47+B44)*B41</f>
        <v>0</v>
      </c>
      <c r="C49" s="25">
        <f>(C28*C42+C45+C46+C47+C44=C48)*C41</f>
        <v>0</v>
      </c>
      <c r="D49" s="25">
        <f>(C28*D42+D45+D46+D47+D44+D48)*D41</f>
        <v>0</v>
      </c>
      <c r="E49" s="46"/>
      <c r="H49" s="7"/>
      <c r="I49" s="7"/>
      <c r="J49" s="7"/>
      <c r="K49" s="7"/>
      <c r="L49" s="7"/>
    </row>
    <row r="50" spans="1:12" x14ac:dyDescent="0.25">
      <c r="A50" s="29" t="s">
        <v>32</v>
      </c>
      <c r="B50" s="34">
        <f>B49/60</f>
        <v>0</v>
      </c>
      <c r="C50" s="34">
        <f t="shared" ref="C50:D50" si="0">C49/60</f>
        <v>0</v>
      </c>
      <c r="D50" s="54">
        <f t="shared" si="0"/>
        <v>0</v>
      </c>
      <c r="E50" s="46"/>
      <c r="H50" s="7"/>
      <c r="I50" s="7"/>
      <c r="J50" s="7"/>
      <c r="K50" s="7"/>
      <c r="L50" s="7"/>
    </row>
    <row r="51" spans="1:12" x14ac:dyDescent="0.25">
      <c r="A51" s="20" t="s">
        <v>31</v>
      </c>
      <c r="B51" s="26">
        <f>B50/24</f>
        <v>0</v>
      </c>
      <c r="C51" s="26">
        <f t="shared" ref="C51" si="1">C50/24</f>
        <v>0</v>
      </c>
      <c r="D51" s="26">
        <f>D50/24</f>
        <v>0</v>
      </c>
      <c r="E51" s="51"/>
      <c r="F51" s="5" t="s">
        <v>10</v>
      </c>
      <c r="G51" s="55" t="s">
        <v>10</v>
      </c>
      <c r="H51" s="7" t="s">
        <v>105</v>
      </c>
      <c r="I51" s="7"/>
      <c r="J51" s="7"/>
      <c r="K51" s="7"/>
      <c r="L51" s="7"/>
    </row>
    <row r="52" spans="1:12" x14ac:dyDescent="0.25">
      <c r="A52" s="3"/>
      <c r="H52" s="7"/>
      <c r="I52" s="7"/>
      <c r="J52" s="7"/>
      <c r="K52" s="7"/>
      <c r="L52" s="7"/>
    </row>
    <row r="53" spans="1:12" x14ac:dyDescent="0.25">
      <c r="A53" s="1" t="s">
        <v>5</v>
      </c>
      <c r="C53" s="3" t="s">
        <v>10</v>
      </c>
      <c r="H53" s="7"/>
      <c r="I53" s="7"/>
      <c r="J53" s="7"/>
      <c r="K53" s="7"/>
      <c r="L53" s="7"/>
    </row>
    <row r="54" spans="1:12" x14ac:dyDescent="0.25">
      <c r="A54" t="s">
        <v>6</v>
      </c>
      <c r="B54" s="32">
        <v>0</v>
      </c>
      <c r="C54" s="3"/>
      <c r="E54" s="46"/>
      <c r="F54" s="5" t="s">
        <v>10</v>
      </c>
      <c r="G54" s="55" t="s">
        <v>10</v>
      </c>
      <c r="H54" s="7"/>
      <c r="I54" s="7"/>
      <c r="J54" s="7"/>
      <c r="K54" s="7"/>
      <c r="L54" s="7"/>
    </row>
    <row r="55" spans="1:12" x14ac:dyDescent="0.25">
      <c r="A55" s="28" t="s">
        <v>35</v>
      </c>
      <c r="B55" s="25">
        <f>(B49*B54+C36)*B41</f>
        <v>0</v>
      </c>
      <c r="C55" s="25">
        <f>(C49*B54+C36)*C41</f>
        <v>0</v>
      </c>
      <c r="D55" s="25">
        <f>(D49*B54+C36)*D41</f>
        <v>0</v>
      </c>
      <c r="E55" s="52"/>
      <c r="H55" s="7" t="s">
        <v>107</v>
      </c>
      <c r="I55" s="7"/>
      <c r="J55" s="7"/>
      <c r="K55" s="7"/>
      <c r="L55" s="7"/>
    </row>
    <row r="56" spans="1:12" x14ac:dyDescent="0.25">
      <c r="A56" s="29" t="s">
        <v>32</v>
      </c>
      <c r="B56" s="34">
        <f>B55/60</f>
        <v>0</v>
      </c>
      <c r="C56" s="34">
        <f t="shared" ref="C56" si="2">C55/60</f>
        <v>0</v>
      </c>
      <c r="D56" s="54">
        <f t="shared" ref="D56" si="3">D55/60</f>
        <v>0</v>
      </c>
      <c r="E56" s="53"/>
      <c r="H56" s="7"/>
      <c r="I56" s="7"/>
      <c r="J56" s="7"/>
      <c r="K56" s="7"/>
      <c r="L56" s="7"/>
    </row>
    <row r="57" spans="1:12" x14ac:dyDescent="0.25">
      <c r="A57" s="20" t="s">
        <v>31</v>
      </c>
      <c r="B57" s="26">
        <f>B56/10</f>
        <v>0</v>
      </c>
      <c r="C57" s="26">
        <f t="shared" ref="C57:D57" si="4">C56/10</f>
        <v>0</v>
      </c>
      <c r="D57" s="26">
        <f t="shared" si="4"/>
        <v>0</v>
      </c>
      <c r="E57" s="60"/>
      <c r="F57" s="5" t="s">
        <v>10</v>
      </c>
      <c r="G57" s="55" t="s">
        <v>10</v>
      </c>
      <c r="H57" s="7" t="s">
        <v>108</v>
      </c>
      <c r="I57" s="7"/>
      <c r="J57" s="7"/>
      <c r="K57" s="7"/>
      <c r="L57" s="7"/>
    </row>
    <row r="58" spans="1:12" x14ac:dyDescent="0.25">
      <c r="A58" s="20" t="s">
        <v>31</v>
      </c>
      <c r="B58" s="26">
        <f>B56/24</f>
        <v>0</v>
      </c>
      <c r="C58" s="26">
        <f t="shared" ref="C58:D58" si="5">C56/24</f>
        <v>0</v>
      </c>
      <c r="D58" s="26">
        <f t="shared" si="5"/>
        <v>0</v>
      </c>
      <c r="E58" s="60"/>
      <c r="F58" s="5" t="s">
        <v>10</v>
      </c>
      <c r="G58" s="55" t="s">
        <v>10</v>
      </c>
      <c r="H58" s="7" t="s">
        <v>106</v>
      </c>
      <c r="I58" s="7"/>
      <c r="J58" s="7"/>
      <c r="K58" s="7"/>
      <c r="L58" s="7"/>
    </row>
    <row r="59" spans="1:12" x14ac:dyDescent="0.25">
      <c r="A59" s="41" t="s">
        <v>42</v>
      </c>
      <c r="B59" s="38"/>
      <c r="C59" s="38"/>
      <c r="D59" s="38"/>
      <c r="E59" s="39"/>
      <c r="F59" s="40"/>
      <c r="G59" s="56"/>
      <c r="H59" s="45"/>
    </row>
    <row r="60" spans="1:12" x14ac:dyDescent="0.25">
      <c r="A60" s="70" t="s">
        <v>60</v>
      </c>
      <c r="B60" s="71"/>
      <c r="C60" s="71"/>
      <c r="D60" s="71"/>
      <c r="E60" s="71"/>
      <c r="F60" s="72"/>
      <c r="G60" s="56"/>
      <c r="H60" s="45"/>
    </row>
    <row r="61" spans="1:12" x14ac:dyDescent="0.25">
      <c r="A61" s="70" t="s">
        <v>60</v>
      </c>
      <c r="B61" s="71"/>
      <c r="C61" s="71"/>
      <c r="D61" s="71"/>
      <c r="E61" s="71"/>
      <c r="F61" s="72"/>
      <c r="G61" s="56"/>
      <c r="H61" s="45"/>
    </row>
    <row r="62" spans="1:12" x14ac:dyDescent="0.25">
      <c r="A62" s="70" t="s">
        <v>60</v>
      </c>
      <c r="B62" s="71"/>
      <c r="C62" s="71"/>
      <c r="D62" s="71"/>
      <c r="E62" s="71"/>
      <c r="F62" s="72"/>
      <c r="G62" s="56"/>
      <c r="H62" s="45"/>
    </row>
    <row r="63" spans="1:12" x14ac:dyDescent="0.25">
      <c r="A63" s="70" t="s">
        <v>60</v>
      </c>
      <c r="B63" s="71"/>
      <c r="C63" s="71"/>
      <c r="D63" s="71"/>
      <c r="E63" s="71"/>
      <c r="F63" s="72"/>
      <c r="G63" s="56"/>
      <c r="H63" s="45"/>
    </row>
    <row r="64" spans="1:12" x14ac:dyDescent="0.25">
      <c r="A64" s="70"/>
      <c r="B64" s="71"/>
      <c r="C64" s="71"/>
      <c r="D64" s="71"/>
      <c r="E64" s="71"/>
      <c r="F64" s="72"/>
      <c r="G64" s="56"/>
      <c r="H64" s="45"/>
    </row>
    <row r="65" spans="1:8" x14ac:dyDescent="0.25">
      <c r="A65" s="73"/>
      <c r="B65" s="74"/>
      <c r="C65" s="74"/>
      <c r="D65" s="74"/>
      <c r="E65" s="74"/>
      <c r="F65" s="75"/>
      <c r="G65" s="56"/>
      <c r="H65" s="45"/>
    </row>
    <row r="66" spans="1:8" ht="15.75" thickBot="1" x14ac:dyDescent="0.3">
      <c r="A66" s="17"/>
      <c r="B66" s="45"/>
      <c r="C66" s="45"/>
      <c r="D66" s="45"/>
      <c r="E66" s="45"/>
      <c r="F66" s="45"/>
      <c r="G66" s="57"/>
      <c r="H66" s="45"/>
    </row>
    <row r="67" spans="1:8" x14ac:dyDescent="0.25">
      <c r="A67" s="79" t="s">
        <v>50</v>
      </c>
      <c r="B67" s="80"/>
      <c r="C67" s="80"/>
      <c r="D67" s="80"/>
      <c r="E67" s="80"/>
      <c r="F67" s="81"/>
      <c r="G67" s="56"/>
      <c r="H67" s="48"/>
    </row>
    <row r="68" spans="1:8" x14ac:dyDescent="0.25">
      <c r="A68" s="76" t="s">
        <v>67</v>
      </c>
      <c r="B68" s="77"/>
      <c r="C68" s="77"/>
      <c r="D68" s="77"/>
      <c r="E68" s="77"/>
      <c r="F68" s="78"/>
      <c r="G68" s="56"/>
      <c r="H68" s="48"/>
    </row>
    <row r="69" spans="1:8" x14ac:dyDescent="0.25">
      <c r="A69" s="82" t="s">
        <v>68</v>
      </c>
      <c r="B69" s="83"/>
      <c r="C69" s="83"/>
      <c r="D69" s="83"/>
      <c r="E69" s="83"/>
      <c r="F69" s="84"/>
      <c r="G69" s="56"/>
      <c r="H69" s="48"/>
    </row>
    <row r="70" spans="1:8" x14ac:dyDescent="0.25">
      <c r="A70" s="76" t="s">
        <v>69</v>
      </c>
      <c r="B70" s="77"/>
      <c r="C70" s="77"/>
      <c r="D70" s="77"/>
      <c r="E70" s="77"/>
      <c r="F70" s="78"/>
      <c r="G70" s="56"/>
      <c r="H70" s="48"/>
    </row>
    <row r="71" spans="1:8" x14ac:dyDescent="0.25">
      <c r="A71" s="76" t="s">
        <v>70</v>
      </c>
      <c r="B71" s="77"/>
      <c r="C71" s="77"/>
      <c r="D71" s="77"/>
      <c r="E71" s="77"/>
      <c r="F71" s="78"/>
      <c r="G71" s="56"/>
      <c r="H71" s="48"/>
    </row>
    <row r="72" spans="1:8" x14ac:dyDescent="0.25">
      <c r="A72" s="76"/>
      <c r="B72" s="77"/>
      <c r="C72" s="77"/>
      <c r="D72" s="77"/>
      <c r="E72" s="77"/>
      <c r="F72" s="78"/>
      <c r="G72" s="56"/>
      <c r="H72" s="48"/>
    </row>
    <row r="73" spans="1:8" ht="15.75" thickBot="1" x14ac:dyDescent="0.3">
      <c r="A73" s="67" t="s">
        <v>65</v>
      </c>
      <c r="B73" s="68"/>
      <c r="C73" s="68"/>
      <c r="D73" s="68"/>
      <c r="E73" s="68"/>
      <c r="F73" s="69"/>
      <c r="G73" s="56"/>
      <c r="H73" s="48"/>
    </row>
  </sheetData>
  <protectedRanges>
    <protectedRange algorithmName="SHA-512" hashValue="yHUrEyml6Rr7mLHE/v9ZnM1+Cfs1Jcwsdq/fH19C3GGsd+2RGscQYSDW6ezFurX8SkZ1gyUb9NLMVBEPvzlZaw==" saltValue="aCRbhlzaIv93Rr4VHlgsKw==" spinCount="100000" sqref="C26 C28:C29 C35:C38 B50:D51 B55:D58" name="Plage1"/>
    <protectedRange algorithmName="SHA-512" hashValue="yHUrEyml6Rr7mLHE/v9ZnM1+Cfs1Jcwsdq/fH19C3GGsd+2RGscQYSDW6ezFurX8SkZ1gyUb9NLMVBEPvzlZaw==" saltValue="aCRbhlzaIv93Rr4VHlgsKw==" spinCount="100000" sqref="B49:D49" name="Plage1_1"/>
  </protectedRanges>
  <mergeCells count="13">
    <mergeCell ref="A73:F73"/>
    <mergeCell ref="A60:F60"/>
    <mergeCell ref="A61:F61"/>
    <mergeCell ref="A62:F62"/>
    <mergeCell ref="A65:F65"/>
    <mergeCell ref="A63:F63"/>
    <mergeCell ref="A64:F64"/>
    <mergeCell ref="A71:F71"/>
    <mergeCell ref="A72:F72"/>
    <mergeCell ref="A67:F67"/>
    <mergeCell ref="A68:F68"/>
    <mergeCell ref="A69:F69"/>
    <mergeCell ref="A70:F70"/>
  </mergeCells>
  <pageMargins left="0.7" right="0.7" top="0.75" bottom="0.75" header="0.3" footer="0.3"/>
  <pageSetup paperSize="9"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Time calculator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Schmitt</dc:creator>
  <cp:lastModifiedBy>Bernard Schmitt</cp:lastModifiedBy>
  <dcterms:created xsi:type="dcterms:W3CDTF">2015-10-07T06:43:00Z</dcterms:created>
  <dcterms:modified xsi:type="dcterms:W3CDTF">2020-03-05T18:20:57Z</dcterms:modified>
</cp:coreProperties>
</file>